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MODEL SCADENTA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'[1]Module 6_Condensed Budget'!#REF!</definedName>
    <definedName name="Capital_Expenditures___Culture___Sports">'[2]Module 6_Condensed Budget'!#REF!</definedName>
    <definedName name="Capital_Expenditures___Education" localSheetId="0">'[1]Module 6_Condensed Budget'!#REF!</definedName>
    <definedName name="Capital_Expenditures___Education">'[2]Module 6_Condensed Budget'!#REF!</definedName>
    <definedName name="Capital_Expenditures___General_Administration" localSheetId="0">'[1]Module 6_Condensed Budget'!#REF!</definedName>
    <definedName name="Capital_Expenditures___General_Administration">'[2]Module 6_Condensed Budget'!#REF!</definedName>
    <definedName name="Capital_Expenditures___Health" localSheetId="0">'[1]Module 6_Condensed Budget'!#REF!</definedName>
    <definedName name="Capital_Expenditures___Health">'[2]Module 6_Condensed Budget'!#REF!</definedName>
    <definedName name="Capital_Expenditures___Other_Activities" localSheetId="0">'[1]Module 6_Condensed Budget'!#REF!</definedName>
    <definedName name="Capital_Expenditures___Other_Activities">'[2]Module 6_Condensed Budget'!#REF!</definedName>
    <definedName name="Capital_Expenditures___Public_Works___Housing" localSheetId="0">'[1]Module 6_Condensed Budget'!#REF!</definedName>
    <definedName name="Capital_Expenditures___Public_Works___Housing">'[2]Module 6_Condensed Budget'!#REF!</definedName>
    <definedName name="Capital_Expenditures___Social_Assistance" localSheetId="0">'[1]Module 6_Condensed Budget'!#REF!</definedName>
    <definedName name="Capital_Expenditures___Social_Assistance">'[2]Module 6_Condensed Budget'!#REF!</definedName>
    <definedName name="Capital_Expenditures___Transportation___Communication" localSheetId="0">'[1]Module 6_Condensed Budget'!#REF!</definedName>
    <definedName name="Capital_Expenditures___Transportation___Communication">'[2]Module 6_Condensed Budget'!#REF!</definedName>
    <definedName name="Capital_Expenditures__Other_Economic_Activities" localSheetId="0">'[1]Module 6_Condensed Budget'!#REF!</definedName>
    <definedName name="Capital_Expenditures__Other_Economic_Activities">'[2]Module 6_Condensed Budget'!#REF!</definedName>
    <definedName name="caragiale" localSheetId="0">#REF!</definedName>
    <definedName name="caragiale">#REF!</definedName>
    <definedName name="Change_in_Operating_Expenditures" localSheetId="0">'[1]Module 6_Condensed Budget'!#REF!</definedName>
    <definedName name="Change_in_Operating_Expenditures">'[2]Module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[3]Portfolio!$F$15</definedName>
    <definedName name="_xlnm.Database" localSheetId="0">#REF!</definedName>
    <definedName name="_xlnm.Database">#REF!</definedName>
    <definedName name="Deflator__Base_Year___1995" localSheetId="0">'[1]Module 6_Condensed Budget'!#REF!</definedName>
    <definedName name="Deflator__Base_Year___1995">'[2]Module 6_Condensed Budget'!#REF!</definedName>
    <definedName name="Deflator__Base_Year___1997" localSheetId="0">'[1]Module 6_Condensed Budget'!#REF!</definedName>
    <definedName name="Deflator__Base_Year___1997">'[2]Module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'[4]Evolutie V_C 2003_2007 '!#REF!</definedName>
    <definedName name="Excel_BuiltIn__FilterDatabase_17">'[5]Evolutie V_C 2003_2007 '!#REF!</definedName>
    <definedName name="Excel_BuiltIn_Database" localSheetId="0">#REF!</definedName>
    <definedName name="Excel_BuiltIn_Database">#REF!</definedName>
    <definedName name="Extra" localSheetId="0">[6]ExtraScoli!$B$150</definedName>
    <definedName name="Extra">[6]ExtraScoli!$B$150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[7]Inputs!$A$118:$L$125</definedName>
    <definedName name="Intlfive">[7]Inputs!$A$192:$J$212</definedName>
    <definedName name="Intlfour">[7]Inputs!$A$170:$J$185</definedName>
    <definedName name="Intlseven">[7]Inputs!$A$258:$J$289</definedName>
    <definedName name="Intlsix">[7]Inputs!$A$219:$J$250</definedName>
    <definedName name="Intlthree">[7]Inputs!$A$151:$L$163</definedName>
    <definedName name="Intltwo">[7]Inputs!$A$132:$L$144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[8]Params!$B$3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'[1]Module 6_Condensed Budget'!#REF!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'[1]Module 6_Condensed Budget'!#REF!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 localSheetId="0">'[9]_Cash Flow_'!$C$36:$AM$36</definedName>
    <definedName name="Recurring_Surplus__Deficit">'[9]_Cash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[10]Portfolio!$F$15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'[11]Fund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'[1]Module 6_Condensed Budget'!#REF!</definedName>
    <definedName name="Total_Population">'[2]Module 6_Condensed Budget'!#REF!</definedName>
    <definedName name="Total_Print">'[12]ROLLUP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G166" i="1" l="1"/>
  <c r="B147" i="1"/>
  <c r="B29" i="1"/>
  <c r="A18" i="1"/>
  <c r="A19" i="1" s="1"/>
  <c r="E16" i="1"/>
  <c r="D16" i="1"/>
  <c r="H15" i="1"/>
  <c r="D9" i="1"/>
  <c r="D4" i="1"/>
  <c r="E17" i="1" l="1"/>
  <c r="F17" i="1" s="1"/>
  <c r="A20" i="1"/>
  <c r="B18" i="1"/>
  <c r="D30" i="1"/>
  <c r="C23" i="1"/>
  <c r="F16" i="1"/>
  <c r="D17" i="1"/>
  <c r="H16" i="1" l="1"/>
  <c r="C26" i="1"/>
  <c r="C27" i="1"/>
  <c r="C24" i="1"/>
  <c r="H17" i="1"/>
  <c r="D18" i="1"/>
  <c r="D31" i="1"/>
  <c r="E18" i="1"/>
  <c r="B19" i="1"/>
  <c r="A21" i="1"/>
  <c r="C166" i="1" l="1"/>
  <c r="E19" i="1"/>
  <c r="F18" i="1"/>
  <c r="A22" i="1"/>
  <c r="B20" i="1"/>
  <c r="D32" i="1"/>
  <c r="D19" i="1"/>
  <c r="D33" i="1" l="1"/>
  <c r="F19" i="1"/>
  <c r="E20" i="1"/>
  <c r="D20" i="1"/>
  <c r="H18" i="1"/>
  <c r="B21" i="1"/>
  <c r="A23" i="1"/>
  <c r="E21" i="1" l="1"/>
  <c r="F20" i="1"/>
  <c r="H20" i="1" s="1"/>
  <c r="D21" i="1"/>
  <c r="D34" i="1"/>
  <c r="H19" i="1"/>
  <c r="A24" i="1"/>
  <c r="B22" i="1"/>
  <c r="B23" i="1" l="1"/>
  <c r="A25" i="1"/>
  <c r="E22" i="1"/>
  <c r="F21" i="1"/>
  <c r="D22" i="1"/>
  <c r="H21" i="1"/>
  <c r="D35" i="1"/>
  <c r="A26" i="1" l="1"/>
  <c r="B24" i="1"/>
  <c r="D23" i="1"/>
  <c r="D36" i="1"/>
  <c r="F22" i="1"/>
  <c r="E23" i="1"/>
  <c r="F23" i="1" l="1"/>
  <c r="H23" i="1" s="1"/>
  <c r="E24" i="1"/>
  <c r="D37" i="1"/>
  <c r="B25" i="1"/>
  <c r="A27" i="1"/>
  <c r="H22" i="1"/>
  <c r="D24" i="1"/>
  <c r="B26" i="1" l="1"/>
  <c r="A28" i="1"/>
  <c r="E25" i="1"/>
  <c r="F24" i="1"/>
  <c r="H24" i="1" s="1"/>
  <c r="D25" i="1"/>
  <c r="D38" i="1"/>
  <c r="A29" i="1" l="1"/>
  <c r="B27" i="1"/>
  <c r="D39" i="1"/>
  <c r="D26" i="1"/>
  <c r="E26" i="1"/>
  <c r="F25" i="1"/>
  <c r="H25" i="1" s="1"/>
  <c r="E27" i="1" l="1"/>
  <c r="F26" i="1"/>
  <c r="H26" i="1" s="1"/>
  <c r="D40" i="1"/>
  <c r="D27" i="1"/>
  <c r="B28" i="1"/>
  <c r="A30" i="1"/>
  <c r="A31" i="1" s="1"/>
  <c r="D28" i="1" l="1"/>
  <c r="E28" i="1"/>
  <c r="F27" i="1"/>
  <c r="H27" i="1" s="1"/>
  <c r="B30" i="1"/>
  <c r="A32" i="1"/>
  <c r="D41" i="1"/>
  <c r="A33" i="1" l="1"/>
  <c r="B31" i="1"/>
  <c r="D29" i="1"/>
  <c r="D42" i="1"/>
  <c r="E29" i="1"/>
  <c r="F28" i="1"/>
  <c r="D43" i="1" l="1"/>
  <c r="F29" i="1"/>
  <c r="E30" i="1"/>
  <c r="B32" i="1"/>
  <c r="A34" i="1"/>
  <c r="H29" i="1"/>
  <c r="H28" i="1"/>
  <c r="F30" i="1" l="1"/>
  <c r="H30" i="1" s="1"/>
  <c r="E31" i="1"/>
  <c r="A35" i="1"/>
  <c r="B33" i="1"/>
  <c r="D44" i="1"/>
  <c r="B34" i="1" l="1"/>
  <c r="A36" i="1"/>
  <c r="D45" i="1"/>
  <c r="E32" i="1"/>
  <c r="F31" i="1"/>
  <c r="H31" i="1" s="1"/>
  <c r="A37" i="1" l="1"/>
  <c r="B35" i="1"/>
  <c r="D46" i="1"/>
  <c r="F32" i="1"/>
  <c r="H32" i="1" s="1"/>
  <c r="E33" i="1"/>
  <c r="E34" i="1" l="1"/>
  <c r="F33" i="1"/>
  <c r="H33" i="1" s="1"/>
  <c r="B36" i="1"/>
  <c r="A38" i="1"/>
  <c r="D47" i="1"/>
  <c r="D48" i="1" l="1"/>
  <c r="E35" i="1"/>
  <c r="F34" i="1"/>
  <c r="H34" i="1" s="1"/>
  <c r="A39" i="1"/>
  <c r="B37" i="1"/>
  <c r="B38" i="1" l="1"/>
  <c r="A40" i="1"/>
  <c r="D49" i="1"/>
  <c r="E36" i="1"/>
  <c r="F35" i="1"/>
  <c r="H35" i="1" s="1"/>
  <c r="A41" i="1" l="1"/>
  <c r="B39" i="1"/>
  <c r="E37" i="1"/>
  <c r="F36" i="1"/>
  <c r="H36" i="1" s="1"/>
  <c r="D50" i="1"/>
  <c r="D51" i="1" l="1"/>
  <c r="B40" i="1"/>
  <c r="A42" i="1"/>
  <c r="E38" i="1"/>
  <c r="F37" i="1"/>
  <c r="H37" i="1" s="1"/>
  <c r="E39" i="1" l="1"/>
  <c r="F38" i="1"/>
  <c r="H38" i="1" s="1"/>
  <c r="D52" i="1"/>
  <c r="A43" i="1"/>
  <c r="B41" i="1"/>
  <c r="B42" i="1" l="1"/>
  <c r="A44" i="1"/>
  <c r="E40" i="1"/>
  <c r="F39" i="1"/>
  <c r="H39" i="1" s="1"/>
  <c r="D53" i="1"/>
  <c r="D54" i="1" l="1"/>
  <c r="A45" i="1"/>
  <c r="B43" i="1"/>
  <c r="E41" i="1"/>
  <c r="F40" i="1"/>
  <c r="D55" i="1" l="1"/>
  <c r="H40" i="1"/>
  <c r="A46" i="1"/>
  <c r="B44" i="1"/>
  <c r="F41" i="1"/>
  <c r="E42" i="1"/>
  <c r="B45" i="1" l="1"/>
  <c r="A47" i="1"/>
  <c r="D56" i="1"/>
  <c r="E43" i="1"/>
  <c r="F42" i="1"/>
  <c r="H42" i="1" s="1"/>
  <c r="H41" i="1"/>
  <c r="A48" i="1" l="1"/>
  <c r="B46" i="1"/>
  <c r="F43" i="1"/>
  <c r="H43" i="1" s="1"/>
  <c r="E44" i="1"/>
  <c r="D57" i="1"/>
  <c r="D58" i="1" l="1"/>
  <c r="B47" i="1"/>
  <c r="A49" i="1"/>
  <c r="F44" i="1"/>
  <c r="E45" i="1"/>
  <c r="H44" i="1" l="1"/>
  <c r="D59" i="1"/>
  <c r="A50" i="1"/>
  <c r="B48" i="1"/>
  <c r="E46" i="1"/>
  <c r="F45" i="1"/>
  <c r="H45" i="1" s="1"/>
  <c r="B49" i="1" l="1"/>
  <c r="A51" i="1"/>
  <c r="E47" i="1"/>
  <c r="F46" i="1"/>
  <c r="D60" i="1"/>
  <c r="D61" i="1" l="1"/>
  <c r="B50" i="1"/>
  <c r="A52" i="1"/>
  <c r="H46" i="1"/>
  <c r="F47" i="1"/>
  <c r="H47" i="1" s="1"/>
  <c r="E48" i="1"/>
  <c r="D62" i="1" l="1"/>
  <c r="E49" i="1"/>
  <c r="F48" i="1"/>
  <c r="A53" i="1"/>
  <c r="B51" i="1"/>
  <c r="B52" i="1" l="1"/>
  <c r="A54" i="1"/>
  <c r="D63" i="1"/>
  <c r="H48" i="1"/>
  <c r="E50" i="1"/>
  <c r="F49" i="1"/>
  <c r="H49" i="1" s="1"/>
  <c r="B53" i="1" l="1"/>
  <c r="A55" i="1"/>
  <c r="E51" i="1"/>
  <c r="F50" i="1"/>
  <c r="H50" i="1" s="1"/>
  <c r="D64" i="1"/>
  <c r="A56" i="1" l="1"/>
  <c r="B54" i="1"/>
  <c r="D65" i="1"/>
  <c r="E52" i="1"/>
  <c r="F51" i="1"/>
  <c r="H51" i="1" s="1"/>
  <c r="E53" i="1" l="1"/>
  <c r="F52" i="1"/>
  <c r="B55" i="1"/>
  <c r="A57" i="1"/>
  <c r="D66" i="1"/>
  <c r="H52" i="1" l="1"/>
  <c r="B56" i="1"/>
  <c r="A58" i="1"/>
  <c r="E54" i="1"/>
  <c r="F53" i="1"/>
  <c r="D67" i="1"/>
  <c r="H53" i="1" l="1"/>
  <c r="F54" i="1"/>
  <c r="H54" i="1" s="1"/>
  <c r="E55" i="1"/>
  <c r="D68" i="1"/>
  <c r="A59" i="1"/>
  <c r="B57" i="1"/>
  <c r="A60" i="1" l="1"/>
  <c r="B58" i="1"/>
  <c r="F55" i="1"/>
  <c r="E56" i="1"/>
  <c r="D69" i="1"/>
  <c r="D70" i="1" l="1"/>
  <c r="B59" i="1"/>
  <c r="A61" i="1"/>
  <c r="E57" i="1"/>
  <c r="F56" i="1"/>
  <c r="H56" i="1" s="1"/>
  <c r="H55" i="1"/>
  <c r="F57" i="1" l="1"/>
  <c r="E58" i="1"/>
  <c r="A62" i="1"/>
  <c r="B60" i="1"/>
  <c r="D71" i="1"/>
  <c r="D72" i="1" l="1"/>
  <c r="F58" i="1"/>
  <c r="H58" i="1" s="1"/>
  <c r="E59" i="1"/>
  <c r="H57" i="1"/>
  <c r="A63" i="1"/>
  <c r="B61" i="1"/>
  <c r="D73" i="1" l="1"/>
  <c r="B62" i="1"/>
  <c r="A64" i="1"/>
  <c r="E60" i="1"/>
  <c r="F59" i="1"/>
  <c r="H59" i="1" l="1"/>
  <c r="E61" i="1"/>
  <c r="F60" i="1"/>
  <c r="H60" i="1" s="1"/>
  <c r="D74" i="1"/>
  <c r="B63" i="1"/>
  <c r="A65" i="1"/>
  <c r="D75" i="1" l="1"/>
  <c r="B64" i="1"/>
  <c r="A66" i="1"/>
  <c r="E62" i="1"/>
  <c r="F61" i="1"/>
  <c r="H61" i="1" l="1"/>
  <c r="E63" i="1"/>
  <c r="F62" i="1"/>
  <c r="H62" i="1" s="1"/>
  <c r="D76" i="1"/>
  <c r="B65" i="1"/>
  <c r="A67" i="1"/>
  <c r="D77" i="1" l="1"/>
  <c r="A68" i="1"/>
  <c r="B66" i="1"/>
  <c r="E64" i="1"/>
  <c r="F63" i="1"/>
  <c r="H63" i="1" s="1"/>
  <c r="E65" i="1" l="1"/>
  <c r="F64" i="1"/>
  <c r="D78" i="1"/>
  <c r="B67" i="1"/>
  <c r="A69" i="1"/>
  <c r="H64" i="1" l="1"/>
  <c r="E66" i="1"/>
  <c r="F65" i="1"/>
  <c r="B68" i="1"/>
  <c r="A70" i="1"/>
  <c r="D79" i="1"/>
  <c r="A71" i="1" l="1"/>
  <c r="B69" i="1"/>
  <c r="D80" i="1"/>
  <c r="H65" i="1"/>
  <c r="E67" i="1"/>
  <c r="F66" i="1"/>
  <c r="H66" i="1" s="1"/>
  <c r="A72" i="1" l="1"/>
  <c r="B70" i="1"/>
  <c r="F67" i="1"/>
  <c r="E68" i="1"/>
  <c r="D81" i="1"/>
  <c r="D82" i="1" l="1"/>
  <c r="B71" i="1"/>
  <c r="A73" i="1"/>
  <c r="E69" i="1"/>
  <c r="F68" i="1"/>
  <c r="H68" i="1" s="1"/>
  <c r="H67" i="1"/>
  <c r="F69" i="1" l="1"/>
  <c r="E70" i="1"/>
  <c r="D83" i="1"/>
  <c r="A74" i="1"/>
  <c r="B72" i="1"/>
  <c r="F70" i="1" l="1"/>
  <c r="H70" i="1" s="1"/>
  <c r="E71" i="1"/>
  <c r="A75" i="1"/>
  <c r="B73" i="1"/>
  <c r="H69" i="1"/>
  <c r="D84" i="1"/>
  <c r="E72" i="1" l="1"/>
  <c r="F71" i="1"/>
  <c r="D85" i="1"/>
  <c r="A76" i="1"/>
  <c r="B74" i="1"/>
  <c r="B75" i="1" l="1"/>
  <c r="A77" i="1"/>
  <c r="H71" i="1"/>
  <c r="E73" i="1"/>
  <c r="F72" i="1"/>
  <c r="H72" i="1" s="1"/>
  <c r="D86" i="1"/>
  <c r="A78" i="1" l="1"/>
  <c r="B76" i="1"/>
  <c r="F73" i="1"/>
  <c r="H73" i="1" s="1"/>
  <c r="E74" i="1"/>
  <c r="D87" i="1"/>
  <c r="D88" i="1" l="1"/>
  <c r="A79" i="1"/>
  <c r="B77" i="1"/>
  <c r="F74" i="1"/>
  <c r="H74" i="1" s="1"/>
  <c r="E75" i="1"/>
  <c r="F75" i="1" l="1"/>
  <c r="H75" i="1" s="1"/>
  <c r="E76" i="1"/>
  <c r="D89" i="1"/>
  <c r="A80" i="1"/>
  <c r="B78" i="1"/>
  <c r="B79" i="1" l="1"/>
  <c r="A81" i="1"/>
  <c r="E77" i="1"/>
  <c r="F76" i="1"/>
  <c r="D90" i="1"/>
  <c r="D91" i="1" l="1"/>
  <c r="A82" i="1"/>
  <c r="B80" i="1"/>
  <c r="H76" i="1"/>
  <c r="E78" i="1"/>
  <c r="F77" i="1"/>
  <c r="D92" i="1" l="1"/>
  <c r="H77" i="1"/>
  <c r="E79" i="1"/>
  <c r="F78" i="1"/>
  <c r="H78" i="1" s="1"/>
  <c r="B81" i="1"/>
  <c r="A83" i="1"/>
  <c r="F79" i="1" l="1"/>
  <c r="H79" i="1" s="1"/>
  <c r="E80" i="1"/>
  <c r="B82" i="1"/>
  <c r="A84" i="1"/>
  <c r="D93" i="1"/>
  <c r="A85" i="1" l="1"/>
  <c r="B83" i="1"/>
  <c r="D94" i="1"/>
  <c r="E81" i="1"/>
  <c r="F80" i="1"/>
  <c r="H80" i="1" l="1"/>
  <c r="E82" i="1"/>
  <c r="F81" i="1"/>
  <c r="H81" i="1" s="1"/>
  <c r="A86" i="1"/>
  <c r="B84" i="1"/>
  <c r="D95" i="1"/>
  <c r="B85" i="1" l="1"/>
  <c r="A87" i="1"/>
  <c r="D96" i="1"/>
  <c r="E83" i="1"/>
  <c r="F82" i="1"/>
  <c r="H82" i="1" l="1"/>
  <c r="A88" i="1"/>
  <c r="B86" i="1"/>
  <c r="E84" i="1"/>
  <c r="F83" i="1"/>
  <c r="H83" i="1" s="1"/>
  <c r="D97" i="1"/>
  <c r="E85" i="1" l="1"/>
  <c r="F84" i="1"/>
  <c r="H84" i="1" s="1"/>
  <c r="D98" i="1"/>
  <c r="B87" i="1"/>
  <c r="A89" i="1"/>
  <c r="F85" i="1" l="1"/>
  <c r="H85" i="1" s="1"/>
  <c r="E86" i="1"/>
  <c r="D99" i="1"/>
  <c r="A90" i="1"/>
  <c r="B88" i="1"/>
  <c r="E87" i="1" l="1"/>
  <c r="F86" i="1"/>
  <c r="H86" i="1" s="1"/>
  <c r="B89" i="1"/>
  <c r="A91" i="1"/>
  <c r="D100" i="1"/>
  <c r="D101" i="1" l="1"/>
  <c r="A92" i="1"/>
  <c r="B90" i="1"/>
  <c r="E88" i="1"/>
  <c r="F87" i="1"/>
  <c r="H87" i="1" s="1"/>
  <c r="F88" i="1" l="1"/>
  <c r="E89" i="1"/>
  <c r="B91" i="1"/>
  <c r="A93" i="1"/>
  <c r="D102" i="1"/>
  <c r="D103" i="1" l="1"/>
  <c r="F89" i="1"/>
  <c r="E90" i="1"/>
  <c r="H88" i="1"/>
  <c r="A94" i="1"/>
  <c r="B92" i="1"/>
  <c r="D104" i="1" l="1"/>
  <c r="B93" i="1"/>
  <c r="A95" i="1"/>
  <c r="F90" i="1"/>
  <c r="H90" i="1" s="1"/>
  <c r="E91" i="1"/>
  <c r="H89" i="1"/>
  <c r="E92" i="1" l="1"/>
  <c r="F91" i="1"/>
  <c r="H91" i="1" s="1"/>
  <c r="D105" i="1"/>
  <c r="A96" i="1"/>
  <c r="B94" i="1"/>
  <c r="B95" i="1" l="1"/>
  <c r="A97" i="1"/>
  <c r="E93" i="1"/>
  <c r="F92" i="1"/>
  <c r="H92" i="1" s="1"/>
  <c r="D106" i="1"/>
  <c r="D107" i="1" l="1"/>
  <c r="B96" i="1"/>
  <c r="A98" i="1"/>
  <c r="F93" i="1"/>
  <c r="E94" i="1"/>
  <c r="H93" i="1" l="1"/>
  <c r="A99" i="1"/>
  <c r="B97" i="1"/>
  <c r="D108" i="1"/>
  <c r="E95" i="1"/>
  <c r="F94" i="1"/>
  <c r="H94" i="1" s="1"/>
  <c r="D109" i="1" l="1"/>
  <c r="E96" i="1"/>
  <c r="F95" i="1"/>
  <c r="A100" i="1"/>
  <c r="B98" i="1"/>
  <c r="D110" i="1" l="1"/>
  <c r="B99" i="1"/>
  <c r="A101" i="1"/>
  <c r="H95" i="1"/>
  <c r="E97" i="1"/>
  <c r="F96" i="1"/>
  <c r="H96" i="1" s="1"/>
  <c r="D111" i="1" l="1"/>
  <c r="A102" i="1"/>
  <c r="B100" i="1"/>
  <c r="E98" i="1"/>
  <c r="F97" i="1"/>
  <c r="H97" i="1" s="1"/>
  <c r="E99" i="1" l="1"/>
  <c r="F98" i="1"/>
  <c r="H98" i="1" s="1"/>
  <c r="D112" i="1"/>
  <c r="B101" i="1"/>
  <c r="A103" i="1"/>
  <c r="A104" i="1" l="1"/>
  <c r="B102" i="1"/>
  <c r="F99" i="1"/>
  <c r="H99" i="1" s="1"/>
  <c r="E100" i="1"/>
  <c r="D113" i="1"/>
  <c r="D114" i="1" l="1"/>
  <c r="B103" i="1"/>
  <c r="A105" i="1"/>
  <c r="E101" i="1"/>
  <c r="F100" i="1"/>
  <c r="E102" i="1" l="1"/>
  <c r="F101" i="1"/>
  <c r="A106" i="1"/>
  <c r="B104" i="1"/>
  <c r="D115" i="1"/>
  <c r="H100" i="1"/>
  <c r="D116" i="1" l="1"/>
  <c r="H101" i="1"/>
  <c r="E103" i="1"/>
  <c r="F102" i="1"/>
  <c r="H102" i="1" s="1"/>
  <c r="B105" i="1"/>
  <c r="A107" i="1"/>
  <c r="F103" i="1" l="1"/>
  <c r="E104" i="1"/>
  <c r="A108" i="1"/>
  <c r="B106" i="1"/>
  <c r="D117" i="1"/>
  <c r="E105" i="1" l="1"/>
  <c r="F104" i="1"/>
  <c r="H104" i="1" s="1"/>
  <c r="D118" i="1"/>
  <c r="H103" i="1"/>
  <c r="B107" i="1"/>
  <c r="A109" i="1"/>
  <c r="A110" i="1" l="1"/>
  <c r="B108" i="1"/>
  <c r="E106" i="1"/>
  <c r="F105" i="1"/>
  <c r="D119" i="1"/>
  <c r="D120" i="1" l="1"/>
  <c r="B109" i="1"/>
  <c r="A111" i="1"/>
  <c r="H105" i="1"/>
  <c r="E107" i="1"/>
  <c r="F106" i="1"/>
  <c r="H106" i="1" s="1"/>
  <c r="D121" i="1" l="1"/>
  <c r="A112" i="1"/>
  <c r="B110" i="1"/>
  <c r="E108" i="1"/>
  <c r="F107" i="1"/>
  <c r="H107" i="1" l="1"/>
  <c r="E109" i="1"/>
  <c r="F108" i="1"/>
  <c r="H108" i="1" s="1"/>
  <c r="D122" i="1"/>
  <c r="B111" i="1"/>
  <c r="A113" i="1"/>
  <c r="D123" i="1" l="1"/>
  <c r="A114" i="1"/>
  <c r="B112" i="1"/>
  <c r="E110" i="1"/>
  <c r="F109" i="1"/>
  <c r="H109" i="1" l="1"/>
  <c r="D124" i="1"/>
  <c r="E111" i="1"/>
  <c r="F110" i="1"/>
  <c r="H110" i="1" s="1"/>
  <c r="A115" i="1"/>
  <c r="B113" i="1"/>
  <c r="E112" i="1" l="1"/>
  <c r="F111" i="1"/>
  <c r="H111" i="1" s="1"/>
  <c r="A116" i="1"/>
  <c r="B114" i="1"/>
  <c r="D125" i="1"/>
  <c r="B115" i="1" l="1"/>
  <c r="A117" i="1"/>
  <c r="D126" i="1"/>
  <c r="E113" i="1"/>
  <c r="F112" i="1"/>
  <c r="A118" i="1" l="1"/>
  <c r="B116" i="1"/>
  <c r="D127" i="1"/>
  <c r="H112" i="1"/>
  <c r="E114" i="1"/>
  <c r="F113" i="1"/>
  <c r="H113" i="1" l="1"/>
  <c r="B117" i="1"/>
  <c r="A119" i="1"/>
  <c r="E115" i="1"/>
  <c r="F114" i="1"/>
  <c r="H114" i="1" s="1"/>
  <c r="D128" i="1"/>
  <c r="F115" i="1" l="1"/>
  <c r="H115" i="1" s="1"/>
  <c r="E116" i="1"/>
  <c r="D129" i="1"/>
  <c r="B118" i="1"/>
  <c r="A120" i="1"/>
  <c r="E117" i="1" l="1"/>
  <c r="F116" i="1"/>
  <c r="H116" i="1" s="1"/>
  <c r="D130" i="1"/>
  <c r="A121" i="1"/>
  <c r="B119" i="1"/>
  <c r="A122" i="1" l="1"/>
  <c r="B120" i="1"/>
  <c r="E118" i="1"/>
  <c r="F117" i="1"/>
  <c r="H117" i="1" s="1"/>
  <c r="D131" i="1"/>
  <c r="D132" i="1" l="1"/>
  <c r="B121" i="1"/>
  <c r="A123" i="1"/>
  <c r="E119" i="1"/>
  <c r="F118" i="1"/>
  <c r="E120" i="1" l="1"/>
  <c r="F119" i="1"/>
  <c r="H119" i="1" s="1"/>
  <c r="D133" i="1"/>
  <c r="A124" i="1"/>
  <c r="B122" i="1"/>
  <c r="H118" i="1"/>
  <c r="B123" i="1" l="1"/>
  <c r="A125" i="1"/>
  <c r="E121" i="1"/>
  <c r="F120" i="1"/>
  <c r="H120" i="1" s="1"/>
  <c r="D134" i="1"/>
  <c r="F121" i="1" l="1"/>
  <c r="H121" i="1" s="1"/>
  <c r="E122" i="1"/>
  <c r="A126" i="1"/>
  <c r="B124" i="1"/>
  <c r="D135" i="1"/>
  <c r="E123" i="1" l="1"/>
  <c r="F122" i="1"/>
  <c r="H122" i="1" s="1"/>
  <c r="B125" i="1"/>
  <c r="A127" i="1"/>
  <c r="D136" i="1"/>
  <c r="D137" i="1" l="1"/>
  <c r="A128" i="1"/>
  <c r="B126" i="1"/>
  <c r="E124" i="1"/>
  <c r="F123" i="1"/>
  <c r="H123" i="1" s="1"/>
  <c r="F124" i="1" l="1"/>
  <c r="E125" i="1"/>
  <c r="B127" i="1"/>
  <c r="A129" i="1"/>
  <c r="D138" i="1"/>
  <c r="D139" i="1" l="1"/>
  <c r="F125" i="1"/>
  <c r="E126" i="1"/>
  <c r="H124" i="1"/>
  <c r="A130" i="1"/>
  <c r="B128" i="1"/>
  <c r="H125" i="1" l="1"/>
  <c r="B129" i="1"/>
  <c r="A131" i="1"/>
  <c r="F126" i="1"/>
  <c r="H126" i="1" s="1"/>
  <c r="E127" i="1"/>
  <c r="D140" i="1"/>
  <c r="E128" i="1" l="1"/>
  <c r="F127" i="1"/>
  <c r="H127" i="1" s="1"/>
  <c r="A132" i="1"/>
  <c r="B130" i="1"/>
  <c r="D141" i="1"/>
  <c r="D142" i="1" l="1"/>
  <c r="B131" i="1"/>
  <c r="A133" i="1"/>
  <c r="E129" i="1"/>
  <c r="F128" i="1"/>
  <c r="H128" i="1" s="1"/>
  <c r="F129" i="1" l="1"/>
  <c r="E130" i="1"/>
  <c r="B132" i="1"/>
  <c r="A134" i="1"/>
  <c r="D143" i="1"/>
  <c r="E131" i="1" l="1"/>
  <c r="F130" i="1"/>
  <c r="H130" i="1" s="1"/>
  <c r="H129" i="1"/>
  <c r="D144" i="1"/>
  <c r="A135" i="1"/>
  <c r="B133" i="1"/>
  <c r="D145" i="1" l="1"/>
  <c r="A136" i="1"/>
  <c r="B134" i="1"/>
  <c r="E132" i="1"/>
  <c r="F131" i="1"/>
  <c r="H131" i="1" s="1"/>
  <c r="B135" i="1" l="1"/>
  <c r="A137" i="1"/>
  <c r="E133" i="1"/>
  <c r="F132" i="1"/>
  <c r="H132" i="1" s="1"/>
  <c r="D146" i="1"/>
  <c r="A138" i="1" l="1"/>
  <c r="B136" i="1"/>
  <c r="D147" i="1"/>
  <c r="E134" i="1"/>
  <c r="F133" i="1"/>
  <c r="H133" i="1" s="1"/>
  <c r="E135" i="1" l="1"/>
  <c r="F134" i="1"/>
  <c r="H134" i="1" s="1"/>
  <c r="D166" i="1"/>
  <c r="B137" i="1"/>
  <c r="A139" i="1"/>
  <c r="A140" i="1" l="1"/>
  <c r="B138" i="1"/>
  <c r="F135" i="1"/>
  <c r="H135" i="1" s="1"/>
  <c r="E136" i="1"/>
  <c r="E137" i="1" l="1"/>
  <c r="F136" i="1"/>
  <c r="A141" i="1"/>
  <c r="B139" i="1"/>
  <c r="H136" i="1" l="1"/>
  <c r="E138" i="1"/>
  <c r="F137" i="1"/>
  <c r="A142" i="1"/>
  <c r="B140" i="1"/>
  <c r="B141" i="1" l="1"/>
  <c r="A143" i="1"/>
  <c r="H137" i="1"/>
  <c r="E139" i="1"/>
  <c r="F138" i="1"/>
  <c r="H138" i="1" s="1"/>
  <c r="A144" i="1" l="1"/>
  <c r="B142" i="1"/>
  <c r="E140" i="1"/>
  <c r="F139" i="1"/>
  <c r="H139" i="1" s="1"/>
  <c r="B143" i="1" l="1"/>
  <c r="A145" i="1"/>
  <c r="E141" i="1"/>
  <c r="F140" i="1"/>
  <c r="H140" i="1" l="1"/>
  <c r="E142" i="1"/>
  <c r="F141" i="1"/>
  <c r="H141" i="1" s="1"/>
  <c r="A146" i="1"/>
  <c r="B144" i="1"/>
  <c r="E143" i="1" l="1"/>
  <c r="F142" i="1"/>
  <c r="H142" i="1" s="1"/>
  <c r="A147" i="1"/>
  <c r="B146" i="1" s="1"/>
  <c r="B145" i="1"/>
  <c r="E144" i="1" l="1"/>
  <c r="F143" i="1"/>
  <c r="H143" i="1" l="1"/>
  <c r="E145" i="1"/>
  <c r="F144" i="1"/>
  <c r="H144" i="1" s="1"/>
  <c r="E146" i="1" l="1"/>
  <c r="F145" i="1"/>
  <c r="H145" i="1" s="1"/>
  <c r="E147" i="1" l="1"/>
  <c r="F147" i="1" s="1"/>
  <c r="F146" i="1"/>
  <c r="H146" i="1" s="1"/>
  <c r="F166" i="1" l="1"/>
  <c r="H147" i="1"/>
  <c r="H166" i="1" l="1"/>
</calcChain>
</file>

<file path=xl/sharedStrings.xml><?xml version="1.0" encoding="utf-8"?>
<sst xmlns="http://schemas.openxmlformats.org/spreadsheetml/2006/main" count="21" uniqueCount="19">
  <si>
    <t>Curs schimb valutar eur/ron</t>
  </si>
  <si>
    <t>Grafic de tragere si rambursare estimativ</t>
  </si>
  <si>
    <t>Valoare credit investitii</t>
  </si>
  <si>
    <t>ron</t>
  </si>
  <si>
    <t>Robor 3M valabil la 17.08.2017</t>
  </si>
  <si>
    <t>Marja</t>
  </si>
  <si>
    <t>Comision acordare</t>
  </si>
  <si>
    <t>Data</t>
  </si>
  <si>
    <t>Utilizare credit</t>
  </si>
  <si>
    <t>Rata principal</t>
  </si>
  <si>
    <t>Sold credit</t>
  </si>
  <si>
    <t>Dobanda</t>
  </si>
  <si>
    <t>Comisioane</t>
  </si>
  <si>
    <t>Total</t>
  </si>
  <si>
    <t>7=3+5+6</t>
  </si>
  <si>
    <t xml:space="preserve">Nota: Prezentul grafic de tragere si rambursare este estimativ, acesta putandu-se modifica in functie de </t>
  </si>
  <si>
    <t>date si valorile tragerilor, precum si evolutia Robor-ului 3M</t>
  </si>
  <si>
    <t>Dobanda (Robor 3M+marja)</t>
  </si>
  <si>
    <t>Robor 3 luni valabil la data de 10.05.2019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</si>
</sst>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-* #,##0.00\ _l_e_i_-;\-* #,##0.00\ _l_e_i_-;_-* &quot;-&quot;??\ _l_e_i_-;_-@_-"/>
    <numFmt numFmtId="166" formatCode="_(* #,##0.0_);_(* \(#,##0.0\);_(* &quot;-&quot;??_);_(@_)"/>
    <numFmt numFmtId="167" formatCode="&quot;? &quot;#,##0_);[Red]&quot;(? &quot;#,##0\)"/>
    <numFmt numFmtId="168" formatCode="&quot;\ &quot;#,##0_);[Red]&quot;(\ &quot;#,##0\)"/>
    <numFmt numFmtId="169" formatCode="&quot;£ &quot;#,##0_);[Red]&quot;(£ &quot;#,##0\)"/>
    <numFmt numFmtId="170" formatCode="&quot;$ &quot;#,##0_);&quot;($ &quot;#,##0\);\-_)"/>
    <numFmt numFmtId="171" formatCode="0%_);\(0%\);\-_)"/>
    <numFmt numFmtId="172" formatCode="#,##0_);\(#,##0\);\-_)"/>
    <numFmt numFmtId="173" formatCode="&quot;$ &quot;#,##0.0_);&quot;($ &quot;#,##0.0\);\-_)"/>
    <numFmt numFmtId="174" formatCode="0.0%_);\(0.0%\);\-_)"/>
    <numFmt numFmtId="175" formatCode="#,##0.0_);\(#,##0.0\);\-_)"/>
    <numFmt numFmtId="176" formatCode="&quot;$ &quot;#,##0.00_);&quot;($ &quot;#,##0.00\);\-_)"/>
    <numFmt numFmtId="177" formatCode="0.00%_);\(0.00%\);\-_)"/>
    <numFmt numFmtId="178" formatCode="#,##0.00_);\(#,##0.00\);\-_)"/>
    <numFmt numFmtId="179" formatCode="&quot;$ &quot;#,##0.000_);&quot;($ &quot;#,##0.000\);\-_)"/>
    <numFmt numFmtId="180" formatCode="0.000%_);\(0.000%\);\-_)"/>
    <numFmt numFmtId="181" formatCode="#,##0.000_);\(#,##0.000\);\-_)"/>
    <numFmt numFmtId="182" formatCode="d\-mmm\-yy_);d\-mmm\-yy_);&quot;&quot;"/>
    <numFmt numFmtId="183" formatCode="#,_);\(#,\);\-_)"/>
    <numFmt numFmtId="184" formatCode="#,##0_);\(#,##0\);&quot;- &quot;"/>
    <numFmt numFmtId="185" formatCode="General;[Red]\-General"/>
    <numFmt numFmtId="186" formatCode="&quot;•  &quot;@"/>
    <numFmt numFmtId="187" formatCode="0.000_)"/>
    <numFmt numFmtId="188" formatCode="#,##0.0_);\(#,##0.0\)"/>
    <numFmt numFmtId="189" formatCode="#,##0.00;\-#,##0.00"/>
    <numFmt numFmtId="190" formatCode="#,##0.000_);\(#,##0.000\)"/>
    <numFmt numFmtId="191" formatCode="&quot;$ &quot;#,##0.0_);&quot;($ &quot;#,##0.0\)"/>
    <numFmt numFmtId="192" formatCode="&quot;$ &quot;#,##0.00_);&quot;($ &quot;#,##0.00\)"/>
    <numFmt numFmtId="193" formatCode="&quot;$ &quot;#,##0.000_);&quot;($ &quot;#,##0.000\)"/>
    <numFmt numFmtId="194" formatCode="&quot;  &quot;_•&quot;–    &quot;@"/>
    <numFmt numFmtId="195" formatCode="mmmm\ d&quot;, &quot;yyyy_)"/>
    <numFmt numFmtId="196" formatCode="d\-mmm\-yy_)"/>
    <numFmt numFmtId="197" formatCode="m/d/yy_)"/>
    <numFmt numFmtId="198" formatCode="m/yy_)"/>
    <numFmt numFmtId="199" formatCode="mmm\-yy_)"/>
    <numFmt numFmtId="200" formatCode="_-[$€-2]\ * #,##0.00_-;\-[$€-2]\ * #,##0.00_-;_-[$€-2]\ * \-??_-"/>
    <numFmt numFmtId="201" formatCode="#\ ?/?_)"/>
    <numFmt numFmtId="202" formatCode=";;;"/>
    <numFmt numFmtId="203" formatCode="0.00_)"/>
    <numFmt numFmtId="204" formatCode="_(* #,##0_);_(* \(#,##0\);_(* &quot;-&quot;??_);_(@_)"/>
    <numFmt numFmtId="205" formatCode="0.0%_);\(0.0%\)"/>
    <numFmt numFmtId="206" formatCode="0.00%_);\(0.00%\)"/>
    <numFmt numFmtId="207" formatCode="0.000%_);\(0.000%\)"/>
    <numFmt numFmtId="208" formatCode="#,##0_);\(#,##0\);\-_);&quot;• &quot;@_)"/>
    <numFmt numFmtId="209" formatCode="#,##0_);\(#,##0\);\-_);&quot;– &quot;@"/>
    <numFmt numFmtId="210" formatCode="#,##0_);\(#,##0\);\-_);&quot;— &quot;@"/>
    <numFmt numFmtId="211" formatCode="#,##0\x_);\(#,##0&quot;x)&quot;"/>
    <numFmt numFmtId="212" formatCode="#,##0.0\x_);\(#,##0.0&quot;x)&quot;"/>
    <numFmt numFmtId="213" formatCode="#,##0.00\x_);\(#,##0.00&quot;x)&quot;"/>
    <numFmt numFmtId="214" formatCode="_(* #,##0_);_(* \(#,##0\);_(* \-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  <font>
      <b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9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" fillId="4" borderId="0" applyBorder="0" applyAlignment="0" applyProtection="0"/>
    <xf numFmtId="168" fontId="5" fillId="4" borderId="0" applyBorder="0" applyAlignment="0" applyProtection="0"/>
    <xf numFmtId="169" fontId="5" fillId="4" borderId="0" applyBorder="0" applyAlignment="0" applyProtection="0"/>
    <xf numFmtId="168" fontId="5" fillId="4" borderId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0" fontId="5" fillId="4" borderId="0" applyBorder="0" applyAlignment="0" applyProtection="0"/>
    <xf numFmtId="171" fontId="5" fillId="4" borderId="0" applyBorder="0" applyAlignment="0" applyProtection="0"/>
    <xf numFmtId="172" fontId="5" fillId="4" borderId="0" applyBorder="0" applyAlignment="0" applyProtection="0"/>
    <xf numFmtId="173" fontId="5" fillId="4" borderId="0" applyBorder="0" applyAlignment="0" applyProtection="0"/>
    <xf numFmtId="174" fontId="5" fillId="4" borderId="0" applyBorder="0" applyAlignment="0" applyProtection="0"/>
    <xf numFmtId="175" fontId="5" fillId="4" borderId="0" applyBorder="0" applyAlignment="0" applyProtection="0"/>
    <xf numFmtId="176" fontId="5" fillId="4" borderId="0" applyBorder="0" applyAlignment="0" applyProtection="0"/>
    <xf numFmtId="177" fontId="5" fillId="4" borderId="0" applyBorder="0" applyAlignment="0" applyProtection="0"/>
    <xf numFmtId="178" fontId="5" fillId="4" borderId="0" applyBorder="0" applyAlignment="0" applyProtection="0"/>
    <xf numFmtId="179" fontId="5" fillId="4" borderId="0" applyBorder="0" applyAlignment="0" applyProtection="0"/>
    <xf numFmtId="180" fontId="5" fillId="4" borderId="0" applyBorder="0" applyAlignment="0" applyProtection="0"/>
    <xf numFmtId="181" fontId="5" fillId="4" borderId="0" applyBorder="0" applyAlignment="0" applyProtection="0"/>
    <xf numFmtId="182" fontId="5" fillId="4" borderId="0" applyBorder="0" applyAlignment="0" applyProtection="0"/>
    <xf numFmtId="183" fontId="5" fillId="4" borderId="0" applyBorder="0" applyAlignment="0" applyProtection="0"/>
    <xf numFmtId="184" fontId="5" fillId="4" borderId="0" applyBorder="0" applyAlignment="0"/>
    <xf numFmtId="185" fontId="14" fillId="4" borderId="2" applyAlignment="0" applyProtection="0"/>
    <xf numFmtId="186" fontId="5" fillId="4" borderId="0" applyBorder="0" applyAlignment="0" applyProtection="0"/>
    <xf numFmtId="0" fontId="15" fillId="23" borderId="0" applyNumberFormat="0" applyBorder="0" applyAlignment="0" applyProtection="0"/>
    <xf numFmtId="0" fontId="16" fillId="24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7" fillId="0" borderId="4" applyNumberFormat="0" applyFill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8" fontId="5" fillId="4" borderId="0" applyBorder="0" applyAlignment="0" applyProtection="0"/>
    <xf numFmtId="189" fontId="5" fillId="4" borderId="0" applyBorder="0" applyAlignment="0" applyProtection="0"/>
    <xf numFmtId="190" fontId="5" fillId="4" borderId="0" applyBorder="0" applyAlignment="0" applyProtection="0"/>
    <xf numFmtId="0" fontId="20" fillId="4" borderId="0"/>
    <xf numFmtId="169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1" fontId="5" fillId="4" borderId="0" applyBorder="0" applyAlignment="0" applyProtection="0"/>
    <xf numFmtId="192" fontId="5" fillId="4" borderId="0" applyBorder="0" applyAlignment="0" applyProtection="0"/>
    <xf numFmtId="193" fontId="5" fillId="4" borderId="0" applyBorder="0" applyAlignment="0" applyProtection="0"/>
    <xf numFmtId="194" fontId="5" fillId="4" borderId="0" applyBorder="0" applyAlignment="0" applyProtection="0"/>
    <xf numFmtId="195" fontId="5" fillId="4" borderId="0" applyBorder="0" applyAlignment="0" applyProtection="0"/>
    <xf numFmtId="196" fontId="5" fillId="4" borderId="0" applyBorder="0" applyAlignment="0" applyProtection="0"/>
    <xf numFmtId="197" fontId="5" fillId="4" borderId="0" applyBorder="0" applyAlignment="0" applyProtection="0"/>
    <xf numFmtId="198" fontId="5" fillId="4" borderId="0" applyBorder="0" applyAlignment="0" applyProtection="0"/>
    <xf numFmtId="199" fontId="5" fillId="4" borderId="0" applyBorder="0" applyAlignment="0" applyProtection="0"/>
    <xf numFmtId="195" fontId="5" fillId="4" borderId="0" applyBorder="0" applyAlignment="0" applyProtection="0"/>
    <xf numFmtId="0" fontId="13" fillId="27" borderId="0" applyNumberFormat="0" applyBorder="0" applyAlignment="0" applyProtection="0"/>
    <xf numFmtId="200" fontId="5" fillId="4" borderId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Border="0" applyAlignment="0" applyProtection="0"/>
    <xf numFmtId="0" fontId="5" fillId="4" borderId="0" applyBorder="0" applyAlignment="0" applyProtection="0"/>
    <xf numFmtId="201" fontId="5" fillId="4" borderId="0" applyBorder="0" applyAlignment="0" applyProtection="0"/>
    <xf numFmtId="0" fontId="5" fillId="4" borderId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02" fontId="5" fillId="4" borderId="0" applyBorder="0" applyAlignment="0" applyProtection="0"/>
    <xf numFmtId="0" fontId="26" fillId="0" borderId="0" applyNumberFormat="0" applyFill="0" applyBorder="0" applyAlignment="0" applyProtection="0"/>
    <xf numFmtId="0" fontId="27" fillId="24" borderId="9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28" borderId="3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203" fontId="30" fillId="0" borderId="0"/>
    <xf numFmtId="0" fontId="21" fillId="0" borderId="0"/>
    <xf numFmtId="0" fontId="21" fillId="0" borderId="0"/>
    <xf numFmtId="0" fontId="21" fillId="0" borderId="0"/>
    <xf numFmtId="170" fontId="5" fillId="4" borderId="0"/>
    <xf numFmtId="204" fontId="5" fillId="4" borderId="0"/>
    <xf numFmtId="204" fontId="5" fillId="4" borderId="0"/>
    <xf numFmtId="0" fontId="1" fillId="0" borderId="0"/>
    <xf numFmtId="204" fontId="5" fillId="4" borderId="0"/>
    <xf numFmtId="204" fontId="5" fillId="4" borderId="0"/>
    <xf numFmtId="185" fontId="5" fillId="4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11" fillId="31" borderId="10" applyNumberForma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205" fontId="5" fillId="4" borderId="0" applyBorder="0" applyAlignment="0" applyProtection="0"/>
    <xf numFmtId="206" fontId="5" fillId="4" borderId="0" applyBorder="0" applyAlignment="0" applyProtection="0"/>
    <xf numFmtId="207" fontId="5" fillId="4" borderId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5" fillId="0" borderId="0" applyFont="0" applyFill="0" applyBorder="0" applyAlignment="0" applyProtection="0"/>
    <xf numFmtId="208" fontId="5" fillId="4" borderId="0" applyBorder="0" applyAlignment="0" applyProtection="0"/>
    <xf numFmtId="209" fontId="5" fillId="4" borderId="0" applyBorder="0" applyAlignment="0" applyProtection="0"/>
    <xf numFmtId="210" fontId="5" fillId="4" borderId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11" fontId="5" fillId="4" borderId="0" applyBorder="0" applyAlignment="0" applyProtection="0"/>
    <xf numFmtId="212" fontId="5" fillId="4" borderId="0" applyBorder="0" applyAlignment="0" applyProtection="0"/>
    <xf numFmtId="213" fontId="5" fillId="4" borderId="0" applyBorder="0" applyAlignment="0" applyProtection="0"/>
    <xf numFmtId="211" fontId="5" fillId="4" borderId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44" fontId="35" fillId="0" borderId="0" applyFont="0" applyFill="0" applyBorder="0" applyAlignment="0" applyProtection="0"/>
    <xf numFmtId="0" fontId="18" fillId="33" borderId="5" applyNumberFormat="0" applyAlignment="0" applyProtection="0"/>
    <xf numFmtId="3" fontId="5" fillId="4" borderId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5" fontId="36" fillId="4" borderId="0" applyBorder="0" applyAlignment="0" applyProtection="0"/>
    <xf numFmtId="0" fontId="37" fillId="0" borderId="0"/>
    <xf numFmtId="214" fontId="5" fillId="4" borderId="0" applyBorder="0" applyAlignment="0" applyProtection="0"/>
    <xf numFmtId="214" fontId="5" fillId="4" borderId="0" applyBorder="0" applyAlignment="0" applyProtection="0"/>
    <xf numFmtId="0" fontId="38" fillId="0" borderId="0"/>
    <xf numFmtId="185" fontId="39" fillId="4" borderId="0" applyBorder="0" applyAlignment="0" applyProtection="0"/>
    <xf numFmtId="185" fontId="39" fillId="4" borderId="0" applyBorder="0" applyAlignment="0" applyProtection="0"/>
  </cellStyleXfs>
  <cellXfs count="66">
    <xf numFmtId="0" fontId="0" fillId="0" borderId="0" xfId="0"/>
    <xf numFmtId="0" fontId="1" fillId="0" borderId="0" xfId="2"/>
    <xf numFmtId="164" fontId="1" fillId="0" borderId="0" xfId="2" applyNumberFormat="1"/>
    <xf numFmtId="43" fontId="0" fillId="0" borderId="0" xfId="3" applyFont="1"/>
    <xf numFmtId="0" fontId="1" fillId="0" borderId="0" xfId="2" applyFill="1"/>
    <xf numFmtId="164" fontId="3" fillId="0" borderId="0" xfId="2" applyNumberFormat="1" applyFont="1"/>
    <xf numFmtId="43" fontId="1" fillId="0" borderId="0" xfId="2" applyNumberFormat="1" applyFont="1"/>
    <xf numFmtId="43" fontId="2" fillId="0" borderId="0" xfId="3" applyFont="1"/>
    <xf numFmtId="164" fontId="4" fillId="0" borderId="0" xfId="2" applyNumberFormat="1" applyFont="1"/>
    <xf numFmtId="165" fontId="6" fillId="0" borderId="0" xfId="1" applyFont="1"/>
    <xf numFmtId="0" fontId="4" fillId="0" borderId="0" xfId="2" applyFont="1"/>
    <xf numFmtId="164" fontId="0" fillId="0" borderId="0" xfId="2" applyNumberFormat="1" applyFont="1"/>
    <xf numFmtId="10" fontId="0" fillId="0" borderId="0" xfId="4" applyNumberFormat="1" applyFont="1"/>
    <xf numFmtId="10" fontId="6" fillId="0" borderId="0" xfId="3" applyNumberFormat="1" applyFont="1"/>
    <xf numFmtId="43" fontId="1" fillId="0" borderId="0" xfId="3"/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3" fontId="3" fillId="0" borderId="1" xfId="3" applyFont="1" applyBorder="1" applyAlignment="1">
      <alignment horizontal="center"/>
    </xf>
    <xf numFmtId="0" fontId="3" fillId="0" borderId="1" xfId="3" applyNumberFormat="1" applyFont="1" applyBorder="1" applyAlignment="1">
      <alignment horizontal="center"/>
    </xf>
    <xf numFmtId="43" fontId="1" fillId="0" borderId="0" xfId="2" applyNumberFormat="1"/>
    <xf numFmtId="164" fontId="1" fillId="0" borderId="1" xfId="2" applyNumberFormat="1" applyFont="1" applyBorder="1"/>
    <xf numFmtId="0" fontId="1" fillId="0" borderId="1" xfId="3" applyNumberFormat="1" applyFont="1" applyBorder="1" applyAlignment="1">
      <alignment horizontal="center"/>
    </xf>
    <xf numFmtId="43" fontId="1" fillId="0" borderId="1" xfId="3" applyFont="1" applyBorder="1" applyAlignment="1">
      <alignment horizontal="center"/>
    </xf>
    <xf numFmtId="43" fontId="1" fillId="0" borderId="1" xfId="3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right"/>
    </xf>
    <xf numFmtId="164" fontId="1" fillId="2" borderId="1" xfId="2" applyNumberFormat="1" applyFont="1" applyFill="1" applyBorder="1"/>
    <xf numFmtId="0" fontId="1" fillId="2" borderId="1" xfId="3" applyNumberFormat="1" applyFont="1" applyFill="1" applyBorder="1" applyAlignment="1">
      <alignment horizontal="center"/>
    </xf>
    <xf numFmtId="43" fontId="1" fillId="2" borderId="1" xfId="3" applyFont="1" applyFill="1" applyBorder="1" applyAlignment="1">
      <alignment horizontal="center"/>
    </xf>
    <xf numFmtId="43" fontId="1" fillId="2" borderId="1" xfId="3" applyNumberFormat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164" fontId="1" fillId="0" borderId="1" xfId="2" applyNumberFormat="1" applyBorder="1"/>
    <xf numFmtId="43" fontId="1" fillId="0" borderId="1" xfId="3" applyFont="1" applyBorder="1"/>
    <xf numFmtId="43" fontId="1" fillId="0" borderId="1" xfId="2" applyNumberFormat="1" applyFont="1" applyBorder="1"/>
    <xf numFmtId="43" fontId="0" fillId="0" borderId="1" xfId="3" applyFont="1" applyBorder="1"/>
    <xf numFmtId="43" fontId="1" fillId="0" borderId="1" xfId="2" applyNumberFormat="1" applyBorder="1"/>
    <xf numFmtId="4" fontId="7" fillId="0" borderId="1" xfId="1" applyNumberFormat="1" applyFont="1" applyBorder="1" applyAlignment="1">
      <alignment horizontal="right"/>
    </xf>
    <xf numFmtId="43" fontId="1" fillId="0" borderId="1" xfId="3" applyBorder="1"/>
    <xf numFmtId="164" fontId="1" fillId="3" borderId="1" xfId="2" applyNumberFormat="1" applyFill="1" applyBorder="1"/>
    <xf numFmtId="43" fontId="1" fillId="3" borderId="1" xfId="2" applyNumberFormat="1" applyFill="1" applyBorder="1"/>
    <xf numFmtId="4" fontId="7" fillId="3" borderId="1" xfId="1" applyNumberFormat="1" applyFont="1" applyFill="1" applyBorder="1" applyAlignment="1">
      <alignment horizontal="right"/>
    </xf>
    <xf numFmtId="43" fontId="0" fillId="3" borderId="1" xfId="3" applyFont="1" applyFill="1" applyBorder="1"/>
    <xf numFmtId="43" fontId="1" fillId="3" borderId="1" xfId="3" applyFill="1" applyBorder="1"/>
    <xf numFmtId="0" fontId="1" fillId="3" borderId="0" xfId="2" applyFill="1"/>
    <xf numFmtId="164" fontId="3" fillId="3" borderId="1" xfId="2" applyNumberFormat="1" applyFont="1" applyFill="1" applyBorder="1"/>
    <xf numFmtId="166" fontId="3" fillId="3" borderId="1" xfId="3" applyNumberFormat="1" applyFont="1" applyFill="1" applyBorder="1"/>
    <xf numFmtId="43" fontId="3" fillId="3" borderId="1" xfId="2" applyNumberFormat="1" applyFont="1" applyFill="1" applyBorder="1"/>
    <xf numFmtId="164" fontId="9" fillId="3" borderId="0" xfId="2" applyNumberFormat="1" applyFont="1" applyFill="1"/>
    <xf numFmtId="164" fontId="1" fillId="3" borderId="0" xfId="2" applyNumberFormat="1" applyFill="1"/>
    <xf numFmtId="43" fontId="1" fillId="3" borderId="0" xfId="2" applyNumberFormat="1" applyFill="1"/>
    <xf numFmtId="43" fontId="0" fillId="3" borderId="0" xfId="3" applyFont="1" applyFill="1"/>
    <xf numFmtId="0" fontId="10" fillId="3" borderId="0" xfId="2" applyFont="1" applyFill="1"/>
    <xf numFmtId="164" fontId="10" fillId="3" borderId="0" xfId="2" applyNumberFormat="1" applyFont="1" applyFill="1"/>
    <xf numFmtId="43" fontId="10" fillId="3" borderId="0" xfId="2" applyNumberFormat="1" applyFont="1" applyFill="1"/>
    <xf numFmtId="43" fontId="10" fillId="3" borderId="0" xfId="3" applyFont="1" applyFill="1"/>
    <xf numFmtId="164" fontId="1" fillId="3" borderId="0" xfId="2" applyNumberFormat="1" applyFont="1" applyFill="1"/>
    <xf numFmtId="165" fontId="1" fillId="3" borderId="0" xfId="1" applyFont="1" applyFill="1"/>
    <xf numFmtId="164" fontId="8" fillId="0" borderId="0" xfId="2" applyNumberFormat="1" applyFont="1"/>
    <xf numFmtId="43" fontId="1" fillId="3" borderId="1" xfId="3" applyFont="1" applyFill="1" applyBorder="1"/>
    <xf numFmtId="43" fontId="8" fillId="3" borderId="1" xfId="3" applyFont="1" applyFill="1" applyBorder="1"/>
    <xf numFmtId="4" fontId="1" fillId="3" borderId="1" xfId="3" applyNumberFormat="1" applyFill="1" applyBorder="1" applyAlignment="1">
      <alignment horizontal="right"/>
    </xf>
    <xf numFmtId="4" fontId="1" fillId="3" borderId="1" xfId="2" applyNumberFormat="1" applyFill="1" applyBorder="1" applyAlignment="1">
      <alignment horizontal="right"/>
    </xf>
    <xf numFmtId="4" fontId="1" fillId="3" borderId="1" xfId="1" applyNumberFormat="1" applyFont="1" applyFill="1" applyBorder="1" applyAlignment="1">
      <alignment horizontal="right"/>
    </xf>
    <xf numFmtId="43" fontId="3" fillId="3" borderId="1" xfId="3" applyNumberFormat="1" applyFont="1" applyFill="1" applyBorder="1"/>
    <xf numFmtId="43" fontId="3" fillId="3" borderId="1" xfId="3" applyFont="1" applyFill="1" applyBorder="1"/>
    <xf numFmtId="4" fontId="40" fillId="3" borderId="1" xfId="1" applyNumberFormat="1" applyFont="1" applyFill="1" applyBorder="1" applyAlignment="1">
      <alignment horizontal="right"/>
    </xf>
    <xf numFmtId="164" fontId="3" fillId="0" borderId="0" xfId="2" applyNumberFormat="1" applyFont="1" applyAlignment="1">
      <alignment horizontal="center"/>
    </xf>
  </cellXfs>
  <cellStyles count="859">
    <cellStyle name="? BP" xfId="5"/>
    <cellStyle name="? JY" xfId="6"/>
    <cellStyle name="£ BP" xfId="7"/>
    <cellStyle name="¥ JY" xfId="8"/>
    <cellStyle name="20% - Accent1 10" xfId="9"/>
    <cellStyle name="20% - Accent1 11" xfId="10"/>
    <cellStyle name="20% - Accent1 12" xfId="11"/>
    <cellStyle name="20% - Accent1 2" xfId="12"/>
    <cellStyle name="20% - Accent1 2 2" xfId="13"/>
    <cellStyle name="20% - Accent1 2 3" xfId="14"/>
    <cellStyle name="20% - Accent1 2_situație reabilitare termica - sectorul 1" xfId="15"/>
    <cellStyle name="20% - Accent1 3" xfId="16"/>
    <cellStyle name="20% - Accent1 3 2" xfId="17"/>
    <cellStyle name="20% - Accent1 3 3" xfId="18"/>
    <cellStyle name="20% - Accent1 3_situație reabilitare termica - sectorul 1" xfId="19"/>
    <cellStyle name="20% - Accent1 4" xfId="20"/>
    <cellStyle name="20% - Accent1 4 2" xfId="21"/>
    <cellStyle name="20% - Accent1 4 3" xfId="22"/>
    <cellStyle name="20% - Accent1 4_situație reabilitare termica - sectorul 1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29"/>
    <cellStyle name="20% - Accent2 11" xfId="30"/>
    <cellStyle name="20% - Accent2 12" xfId="31"/>
    <cellStyle name="20% - Accent2 2" xfId="32"/>
    <cellStyle name="20% - Accent2 2 2" xfId="33"/>
    <cellStyle name="20% - Accent2 2 3" xfId="34"/>
    <cellStyle name="20% - Accent2 2_situație reabilitare termica - sectorul 1" xfId="35"/>
    <cellStyle name="20% - Accent2 3" xfId="36"/>
    <cellStyle name="20% - Accent2 3 2" xfId="37"/>
    <cellStyle name="20% - Accent2 3 3" xfId="38"/>
    <cellStyle name="20% - Accent2 3_situație reabilitare termica - sectorul 1" xfId="39"/>
    <cellStyle name="20% - Accent2 4" xfId="40"/>
    <cellStyle name="20% - Accent2 4 2" xfId="41"/>
    <cellStyle name="20% - Accent2 4 3" xfId="42"/>
    <cellStyle name="20% - Accent2 4_situație reabilitare termica - sectorul 1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 10" xfId="49"/>
    <cellStyle name="20% - Accent3 11" xfId="50"/>
    <cellStyle name="20% - Accent3 12" xfId="51"/>
    <cellStyle name="20% - Accent3 2" xfId="52"/>
    <cellStyle name="20% - Accent3 2 2" xfId="53"/>
    <cellStyle name="20% - Accent3 2 3" xfId="54"/>
    <cellStyle name="20% - Accent3 2_situație reabilitare termica - sectorul 1" xfId="55"/>
    <cellStyle name="20% - Accent3 3" xfId="56"/>
    <cellStyle name="20% - Accent3 3 2" xfId="57"/>
    <cellStyle name="20% - Accent3 3 3" xfId="58"/>
    <cellStyle name="20% - Accent3 3_situație reabilitare termica - sectorul 1" xfId="59"/>
    <cellStyle name="20% - Accent3 4" xfId="60"/>
    <cellStyle name="20% - Accent3 4 2" xfId="61"/>
    <cellStyle name="20% - Accent3 4 3" xfId="62"/>
    <cellStyle name="20% - Accent3 4_situație reabilitare termica - sectorul 1" xfId="63"/>
    <cellStyle name="20% - Accent3 5" xfId="64"/>
    <cellStyle name="20% - Accent3 6" xfId="65"/>
    <cellStyle name="20% - Accent3 7" xfId="66"/>
    <cellStyle name="20% - Accent3 8" xfId="67"/>
    <cellStyle name="20% - Accent3 9" xfId="68"/>
    <cellStyle name="20% - Accent4 10" xfId="69"/>
    <cellStyle name="20% - Accent4 11" xfId="70"/>
    <cellStyle name="20% - Accent4 12" xfId="71"/>
    <cellStyle name="20% - Accent4 2" xfId="72"/>
    <cellStyle name="20% - Accent4 2 2" xfId="73"/>
    <cellStyle name="20% - Accent4 2 3" xfId="74"/>
    <cellStyle name="20% - Accent4 2_situație reabilitare termica - sectorul 1" xfId="75"/>
    <cellStyle name="20% - Accent4 3" xfId="76"/>
    <cellStyle name="20% - Accent4 3 2" xfId="77"/>
    <cellStyle name="20% - Accent4 3 3" xfId="78"/>
    <cellStyle name="20% - Accent4 3_situație reabilitare termica - sectorul 1" xfId="79"/>
    <cellStyle name="20% - Accent4 4" xfId="80"/>
    <cellStyle name="20% - Accent4 4 2" xfId="81"/>
    <cellStyle name="20% - Accent4 4 3" xfId="82"/>
    <cellStyle name="20% - Accent4 4_situație reabilitare termica - sectorul 1" xfId="83"/>
    <cellStyle name="20% - Accent4 5" xfId="84"/>
    <cellStyle name="20% - Accent4 6" xfId="85"/>
    <cellStyle name="20% - Accent4 7" xfId="86"/>
    <cellStyle name="20% - Accent4 8" xfId="87"/>
    <cellStyle name="20% - Accent4 9" xfId="88"/>
    <cellStyle name="20% - Accent5 10" xfId="89"/>
    <cellStyle name="20% - Accent5 11" xfId="90"/>
    <cellStyle name="20% - Accent5 12" xfId="91"/>
    <cellStyle name="20% - Accent5 2" xfId="92"/>
    <cellStyle name="20% - Accent5 2 2" xfId="93"/>
    <cellStyle name="20% - Accent5 2 3" xfId="94"/>
    <cellStyle name="20% - Accent5 2_situație reabilitare termica - sectorul 1" xfId="95"/>
    <cellStyle name="20% - Accent5 3" xfId="96"/>
    <cellStyle name="20% - Accent5 3 2" xfId="97"/>
    <cellStyle name="20% - Accent5 3 3" xfId="98"/>
    <cellStyle name="20% - Accent5 3_situație reabilitare termica - sectorul 1" xfId="99"/>
    <cellStyle name="20% - Accent5 4" xfId="100"/>
    <cellStyle name="20% - Accent5 4 2" xfId="101"/>
    <cellStyle name="20% - Accent5 4 3" xfId="102"/>
    <cellStyle name="20% - Accent5 4_situație reabilitare termica - sectorul 1" xfId="103"/>
    <cellStyle name="20% - Accent5 5" xfId="104"/>
    <cellStyle name="20% - Accent5 6" xfId="105"/>
    <cellStyle name="20% - Accent5 7" xfId="106"/>
    <cellStyle name="20% - Accent5 8" xfId="107"/>
    <cellStyle name="20% - Accent5 9" xfId="108"/>
    <cellStyle name="20% - Accent6 10" xfId="109"/>
    <cellStyle name="20% - Accent6 11" xfId="110"/>
    <cellStyle name="20% - Accent6 12" xfId="111"/>
    <cellStyle name="20% - Accent6 2" xfId="112"/>
    <cellStyle name="20% - Accent6 2 2" xfId="113"/>
    <cellStyle name="20% - Accent6 2 3" xfId="114"/>
    <cellStyle name="20% - Accent6 2_situație reabilitare termica - sectorul 1" xfId="115"/>
    <cellStyle name="20% - Accent6 3" xfId="116"/>
    <cellStyle name="20% - Accent6 3 2" xfId="117"/>
    <cellStyle name="20% - Accent6 3 3" xfId="118"/>
    <cellStyle name="20% - Accent6 3_situație reabilitare termica - sectorul 1" xfId="119"/>
    <cellStyle name="20% - Accent6 4" xfId="120"/>
    <cellStyle name="20% - Accent6 4 2" xfId="121"/>
    <cellStyle name="20% - Accent6 4 3" xfId="122"/>
    <cellStyle name="20% - Accent6 4_situație reabilitare termica - sectorul 1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 10" xfId="129"/>
    <cellStyle name="40% - Accent1 11" xfId="130"/>
    <cellStyle name="40% - Accent1 12" xfId="131"/>
    <cellStyle name="40% - Accent1 2" xfId="132"/>
    <cellStyle name="40% - Accent1 2 2" xfId="133"/>
    <cellStyle name="40% - Accent1 2 3" xfId="134"/>
    <cellStyle name="40% - Accent1 2_situație reabilitare termica - sectorul 1" xfId="135"/>
    <cellStyle name="40% - Accent1 3" xfId="136"/>
    <cellStyle name="40% - Accent1 3 2" xfId="137"/>
    <cellStyle name="40% - Accent1 3 3" xfId="138"/>
    <cellStyle name="40% - Accent1 3_situație reabilitare termica - sectorul 1" xfId="139"/>
    <cellStyle name="40% - Accent1 4" xfId="140"/>
    <cellStyle name="40% - Accent1 4 2" xfId="141"/>
    <cellStyle name="40% - Accent1 4 3" xfId="142"/>
    <cellStyle name="40% - Accent1 4_situație reabilitare termica - sectorul 1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 10" xfId="149"/>
    <cellStyle name="40% - Accent2 11" xfId="150"/>
    <cellStyle name="40% - Accent2 12" xfId="151"/>
    <cellStyle name="40% - Accent2 2" xfId="152"/>
    <cellStyle name="40% - Accent2 2 2" xfId="153"/>
    <cellStyle name="40% - Accent2 2 3" xfId="154"/>
    <cellStyle name="40% - Accent2 2_situație reabilitare termica - sectorul 1" xfId="155"/>
    <cellStyle name="40% - Accent2 3" xfId="156"/>
    <cellStyle name="40% - Accent2 3 2" xfId="157"/>
    <cellStyle name="40% - Accent2 3 3" xfId="158"/>
    <cellStyle name="40% - Accent2 3_situație reabilitare termica - sectorul 1" xfId="159"/>
    <cellStyle name="40% - Accent2 4" xfId="160"/>
    <cellStyle name="40% - Accent2 4 2" xfId="161"/>
    <cellStyle name="40% - Accent2 4 3" xfId="162"/>
    <cellStyle name="40% - Accent2 4_situație reabilitare termica - sectorul 1" xfId="163"/>
    <cellStyle name="40% - Accent2 5" xfId="164"/>
    <cellStyle name="40% - Accent2 6" xfId="165"/>
    <cellStyle name="40% - Accent2 7" xfId="166"/>
    <cellStyle name="40% - Accent2 8" xfId="167"/>
    <cellStyle name="40% - Accent2 9" xfId="168"/>
    <cellStyle name="40% - Accent3 10" xfId="169"/>
    <cellStyle name="40% - Accent3 11" xfId="170"/>
    <cellStyle name="40% - Accent3 12" xfId="171"/>
    <cellStyle name="40% - Accent3 2" xfId="172"/>
    <cellStyle name="40% - Accent3 2 2" xfId="173"/>
    <cellStyle name="40% - Accent3 2 3" xfId="174"/>
    <cellStyle name="40% - Accent3 2_situație reabilitare termica - sectorul 1" xfId="175"/>
    <cellStyle name="40% - Accent3 3" xfId="176"/>
    <cellStyle name="40% - Accent3 3 2" xfId="177"/>
    <cellStyle name="40% - Accent3 3 3" xfId="178"/>
    <cellStyle name="40% - Accent3 3_situație reabilitare termica - sectorul 1" xfId="179"/>
    <cellStyle name="40% - Accent3 4" xfId="180"/>
    <cellStyle name="40% - Accent3 4 2" xfId="181"/>
    <cellStyle name="40% - Accent3 4 3" xfId="182"/>
    <cellStyle name="40% - Accent3 4_situație reabilitare termica - sectorul 1" xfId="183"/>
    <cellStyle name="40% - Accent3 5" xfId="184"/>
    <cellStyle name="40% - Accent3 6" xfId="185"/>
    <cellStyle name="40% - Accent3 7" xfId="186"/>
    <cellStyle name="40% - Accent3 8" xfId="187"/>
    <cellStyle name="40% - Accent3 9" xfId="188"/>
    <cellStyle name="40% - Accent4 10" xfId="189"/>
    <cellStyle name="40% - Accent4 11" xfId="190"/>
    <cellStyle name="40% - Accent4 12" xfId="191"/>
    <cellStyle name="40% - Accent4 2" xfId="192"/>
    <cellStyle name="40% - Accent4 2 2" xfId="193"/>
    <cellStyle name="40% - Accent4 2 3" xfId="194"/>
    <cellStyle name="40% - Accent4 2_situație reabilitare termica - sectorul 1" xfId="195"/>
    <cellStyle name="40% - Accent4 3" xfId="196"/>
    <cellStyle name="40% - Accent4 3 2" xfId="197"/>
    <cellStyle name="40% - Accent4 3 3" xfId="198"/>
    <cellStyle name="40% - Accent4 3_situație reabilitare termica - sectorul 1" xfId="199"/>
    <cellStyle name="40% - Accent4 4" xfId="200"/>
    <cellStyle name="40% - Accent4 4 2" xfId="201"/>
    <cellStyle name="40% - Accent4 4 3" xfId="202"/>
    <cellStyle name="40% - Accent4 4_situație reabilitare termica - sectorul 1" xfId="203"/>
    <cellStyle name="40% - Accent4 5" xfId="204"/>
    <cellStyle name="40% - Accent4 6" xfId="205"/>
    <cellStyle name="40% - Accent4 7" xfId="206"/>
    <cellStyle name="40% - Accent4 8" xfId="207"/>
    <cellStyle name="40% - Accent4 9" xfId="208"/>
    <cellStyle name="40% - Accent5 10" xfId="209"/>
    <cellStyle name="40% - Accent5 11" xfId="210"/>
    <cellStyle name="40% - Accent5 12" xfId="211"/>
    <cellStyle name="40% - Accent5 2" xfId="212"/>
    <cellStyle name="40% - Accent5 2 2" xfId="213"/>
    <cellStyle name="40% - Accent5 2 3" xfId="214"/>
    <cellStyle name="40% - Accent5 2_situație reabilitare termica - sectorul 1" xfId="215"/>
    <cellStyle name="40% - Accent5 3" xfId="216"/>
    <cellStyle name="40% - Accent5 3 2" xfId="217"/>
    <cellStyle name="40% - Accent5 3 3" xfId="218"/>
    <cellStyle name="40% - Accent5 3_situație reabilitare termica - sectorul 1" xfId="219"/>
    <cellStyle name="40% - Accent5 4" xfId="220"/>
    <cellStyle name="40% - Accent5 4 2" xfId="221"/>
    <cellStyle name="40% - Accent5 4 3" xfId="222"/>
    <cellStyle name="40% - Accent5 4_situație reabilitare termica - sectorul 1" xfId="223"/>
    <cellStyle name="40% - Accent5 5" xfId="224"/>
    <cellStyle name="40% - Accent5 6" xfId="225"/>
    <cellStyle name="40% - Accent5 7" xfId="226"/>
    <cellStyle name="40% - Accent5 8" xfId="227"/>
    <cellStyle name="40% - Accent5 9" xfId="228"/>
    <cellStyle name="40% - Accent6 10" xfId="229"/>
    <cellStyle name="40% - Accent6 11" xfId="230"/>
    <cellStyle name="40% - Accent6 12" xfId="231"/>
    <cellStyle name="40% - Accent6 2" xfId="232"/>
    <cellStyle name="40% - Accent6 2 2" xfId="233"/>
    <cellStyle name="40% - Accent6 2 3" xfId="234"/>
    <cellStyle name="40% - Accent6 2_situație reabilitare termica - sectorul 1" xfId="235"/>
    <cellStyle name="40% - Accent6 3" xfId="236"/>
    <cellStyle name="40% - Accent6 3 2" xfId="237"/>
    <cellStyle name="40% - Accent6 3 3" xfId="238"/>
    <cellStyle name="40% - Accent6 3_situație reabilitare termica - sectorul 1" xfId="239"/>
    <cellStyle name="40% - Accent6 4" xfId="240"/>
    <cellStyle name="40% - Accent6 4 2" xfId="241"/>
    <cellStyle name="40% - Accent6 4 3" xfId="242"/>
    <cellStyle name="40% - Accent6 4_situație reabilitare termica - sectorul 1" xfId="243"/>
    <cellStyle name="40% - Accent6 5" xfId="244"/>
    <cellStyle name="40% - Accent6 6" xfId="245"/>
    <cellStyle name="40% - Accent6 7" xfId="246"/>
    <cellStyle name="40% - Accent6 8" xfId="247"/>
    <cellStyle name="40% - Accent6 9" xfId="248"/>
    <cellStyle name="60% - Accent1 10" xfId="249"/>
    <cellStyle name="60% - Accent1 11" xfId="250"/>
    <cellStyle name="60% - Accent1 12" xfId="251"/>
    <cellStyle name="60% - Accent1 2" xfId="252"/>
    <cellStyle name="60% - Accent1 2 2" xfId="253"/>
    <cellStyle name="60% - Accent1 2 3" xfId="254"/>
    <cellStyle name="60% - Accent1 3" xfId="255"/>
    <cellStyle name="60% - Accent1 3 2" xfId="256"/>
    <cellStyle name="60% - Accent1 3 3" xfId="257"/>
    <cellStyle name="60% - Accent1 4" xfId="258"/>
    <cellStyle name="60% - Accent1 4 2" xfId="259"/>
    <cellStyle name="60% - Accent1 4 3" xfId="260"/>
    <cellStyle name="60% - Accent1 5" xfId="261"/>
    <cellStyle name="60% - Accent1 6" xfId="262"/>
    <cellStyle name="60% - Accent1 7" xfId="263"/>
    <cellStyle name="60% - Accent1 8" xfId="264"/>
    <cellStyle name="60% - Accent1 9" xfId="265"/>
    <cellStyle name="60% - Accent2 10" xfId="266"/>
    <cellStyle name="60% - Accent2 11" xfId="267"/>
    <cellStyle name="60% - Accent2 12" xfId="268"/>
    <cellStyle name="60% - Accent2 2" xfId="269"/>
    <cellStyle name="60% - Accent2 2 2" xfId="270"/>
    <cellStyle name="60% - Accent2 2 3" xfId="271"/>
    <cellStyle name="60% - Accent2 3" xfId="272"/>
    <cellStyle name="60% - Accent2 3 2" xfId="273"/>
    <cellStyle name="60% - Accent2 3 3" xfId="274"/>
    <cellStyle name="60% - Accent2 4" xfId="275"/>
    <cellStyle name="60% - Accent2 4 2" xfId="276"/>
    <cellStyle name="60% - Accent2 4 3" xfId="277"/>
    <cellStyle name="60% - Accent2 5" xfId="278"/>
    <cellStyle name="60% - Accent2 6" xfId="279"/>
    <cellStyle name="60% - Accent2 7" xfId="280"/>
    <cellStyle name="60% - Accent2 8" xfId="281"/>
    <cellStyle name="60% - Accent2 9" xfId="282"/>
    <cellStyle name="60% - Accent3 10" xfId="283"/>
    <cellStyle name="60% - Accent3 11" xfId="284"/>
    <cellStyle name="60% - Accent3 12" xfId="285"/>
    <cellStyle name="60% - Accent3 2" xfId="286"/>
    <cellStyle name="60% - Accent3 2 2" xfId="287"/>
    <cellStyle name="60% - Accent3 2 3" xfId="288"/>
    <cellStyle name="60% - Accent3 3" xfId="289"/>
    <cellStyle name="60% - Accent3 3 2" xfId="290"/>
    <cellStyle name="60% - Accent3 3 3" xfId="291"/>
    <cellStyle name="60% - Accent3 4" xfId="292"/>
    <cellStyle name="60% - Accent3 4 2" xfId="293"/>
    <cellStyle name="60% - Accent3 4 3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 10" xfId="300"/>
    <cellStyle name="60% - Accent4 11" xfId="301"/>
    <cellStyle name="60% - Accent4 12" xfId="302"/>
    <cellStyle name="60% - Accent4 2" xfId="303"/>
    <cellStyle name="60% - Accent4 2 2" xfId="304"/>
    <cellStyle name="60% - Accent4 2 3" xfId="305"/>
    <cellStyle name="60% - Accent4 3" xfId="306"/>
    <cellStyle name="60% - Accent4 3 2" xfId="307"/>
    <cellStyle name="60% - Accent4 3 3" xfId="308"/>
    <cellStyle name="60% - Accent4 4" xfId="309"/>
    <cellStyle name="60% - Accent4 4 2" xfId="310"/>
    <cellStyle name="60% - Accent4 4 3" xfId="311"/>
    <cellStyle name="60% - Accent4 5" xfId="312"/>
    <cellStyle name="60% - Accent4 6" xfId="313"/>
    <cellStyle name="60% - Accent4 7" xfId="314"/>
    <cellStyle name="60% - Accent4 8" xfId="315"/>
    <cellStyle name="60% - Accent4 9" xfId="316"/>
    <cellStyle name="60% - Accent5 10" xfId="317"/>
    <cellStyle name="60% - Accent5 11" xfId="318"/>
    <cellStyle name="60% - Accent5 12" xfId="319"/>
    <cellStyle name="60% - Accent5 2" xfId="320"/>
    <cellStyle name="60% - Accent5 2 2" xfId="321"/>
    <cellStyle name="60% - Accent5 2 3" xfId="322"/>
    <cellStyle name="60% - Accent5 3" xfId="323"/>
    <cellStyle name="60% - Accent5 3 2" xfId="324"/>
    <cellStyle name="60% - Accent5 3 3" xfId="325"/>
    <cellStyle name="60% - Accent5 4" xfId="326"/>
    <cellStyle name="60% - Accent5 4 2" xfId="327"/>
    <cellStyle name="60% - Accent5 4 3" xfId="328"/>
    <cellStyle name="60% - Accent5 5" xfId="329"/>
    <cellStyle name="60% - Accent5 6" xfId="330"/>
    <cellStyle name="60% - Accent5 7" xfId="331"/>
    <cellStyle name="60% - Accent5 8" xfId="332"/>
    <cellStyle name="60% - Accent5 9" xfId="333"/>
    <cellStyle name="60% - Accent6 10" xfId="334"/>
    <cellStyle name="60% - Accent6 11" xfId="335"/>
    <cellStyle name="60% - Accent6 12" xfId="336"/>
    <cellStyle name="60% - Accent6 2" xfId="337"/>
    <cellStyle name="60% - Accent6 2 2" xfId="338"/>
    <cellStyle name="60% - Accent6 2 3" xfId="339"/>
    <cellStyle name="60% - Accent6 3" xfId="340"/>
    <cellStyle name="60% - Accent6 3 2" xfId="341"/>
    <cellStyle name="60% - Accent6 3 3" xfId="342"/>
    <cellStyle name="60% - Accent6 4" xfId="343"/>
    <cellStyle name="60% - Accent6 4 2" xfId="344"/>
    <cellStyle name="60% - Accent6 4 3" xfId="345"/>
    <cellStyle name="60% - Accent6 5" xfId="346"/>
    <cellStyle name="60% - Accent6 6" xfId="347"/>
    <cellStyle name="60% - Accent6 7" xfId="348"/>
    <cellStyle name="60% - Accent6 8" xfId="349"/>
    <cellStyle name="60% - Accent6 9" xfId="350"/>
    <cellStyle name="Accent1 10" xfId="351"/>
    <cellStyle name="Accent1 11" xfId="352"/>
    <cellStyle name="Accent1 12" xfId="353"/>
    <cellStyle name="Accent1 2" xfId="354"/>
    <cellStyle name="Accent1 2 2" xfId="355"/>
    <cellStyle name="Accent1 2 3" xfId="356"/>
    <cellStyle name="Accent1 3" xfId="357"/>
    <cellStyle name="Accent1 3 2" xfId="358"/>
    <cellStyle name="Accent1 3 3" xfId="359"/>
    <cellStyle name="Accent1 4" xfId="360"/>
    <cellStyle name="Accent1 4 2" xfId="361"/>
    <cellStyle name="Accent1 4 3" xfId="362"/>
    <cellStyle name="Accent1 5" xfId="363"/>
    <cellStyle name="Accent1 6" xfId="364"/>
    <cellStyle name="Accent1 7" xfId="365"/>
    <cellStyle name="Accent1 8" xfId="366"/>
    <cellStyle name="Accent1 9" xfId="367"/>
    <cellStyle name="Accent2 10" xfId="368"/>
    <cellStyle name="Accent2 11" xfId="369"/>
    <cellStyle name="Accent2 12" xfId="370"/>
    <cellStyle name="Accent2 2" xfId="371"/>
    <cellStyle name="Accent2 2 2" xfId="372"/>
    <cellStyle name="Accent2 2 3" xfId="373"/>
    <cellStyle name="Accent2 3" xfId="374"/>
    <cellStyle name="Accent2 3 2" xfId="375"/>
    <cellStyle name="Accent2 3 3" xfId="376"/>
    <cellStyle name="Accent2 4" xfId="377"/>
    <cellStyle name="Accent2 4 2" xfId="378"/>
    <cellStyle name="Accent2 4 3" xfId="379"/>
    <cellStyle name="Accent2 5" xfId="380"/>
    <cellStyle name="Accent2 6" xfId="381"/>
    <cellStyle name="Accent2 7" xfId="382"/>
    <cellStyle name="Accent2 8" xfId="383"/>
    <cellStyle name="Accent2 9" xfId="384"/>
    <cellStyle name="Accent3 10" xfId="385"/>
    <cellStyle name="Accent3 11" xfId="386"/>
    <cellStyle name="Accent3 12" xfId="387"/>
    <cellStyle name="Accent3 2" xfId="388"/>
    <cellStyle name="Accent3 2 2" xfId="389"/>
    <cellStyle name="Accent3 2 3" xfId="390"/>
    <cellStyle name="Accent3 3" xfId="391"/>
    <cellStyle name="Accent3 3 2" xfId="392"/>
    <cellStyle name="Accent3 3 3" xfId="393"/>
    <cellStyle name="Accent3 4" xfId="394"/>
    <cellStyle name="Accent3 4 2" xfId="395"/>
    <cellStyle name="Accent3 4 3" xfId="396"/>
    <cellStyle name="Accent3 5" xfId="397"/>
    <cellStyle name="Accent3 6" xfId="398"/>
    <cellStyle name="Accent3 7" xfId="399"/>
    <cellStyle name="Accent3 8" xfId="400"/>
    <cellStyle name="Accent3 9" xfId="401"/>
    <cellStyle name="Accent4 10" xfId="402"/>
    <cellStyle name="Accent4 11" xfId="403"/>
    <cellStyle name="Accent4 12" xfId="404"/>
    <cellStyle name="Accent4 2" xfId="405"/>
    <cellStyle name="Accent4 2 2" xfId="406"/>
    <cellStyle name="Accent4 2 3" xfId="407"/>
    <cellStyle name="Accent4 3" xfId="408"/>
    <cellStyle name="Accent4 3 2" xfId="409"/>
    <cellStyle name="Accent4 3 3" xfId="410"/>
    <cellStyle name="Accent4 4" xfId="411"/>
    <cellStyle name="Accent4 4 2" xfId="412"/>
    <cellStyle name="Accent4 4 3" xfId="413"/>
    <cellStyle name="Accent4 5" xfId="414"/>
    <cellStyle name="Accent4 6" xfId="415"/>
    <cellStyle name="Accent4 7" xfId="416"/>
    <cellStyle name="Accent4 8" xfId="417"/>
    <cellStyle name="Accent4 9" xfId="418"/>
    <cellStyle name="Accent5 10" xfId="419"/>
    <cellStyle name="Accent5 11" xfId="420"/>
    <cellStyle name="Accent5 12" xfId="421"/>
    <cellStyle name="Accent5 2" xfId="422"/>
    <cellStyle name="Accent5 2 2" xfId="423"/>
    <cellStyle name="Accent5 2 3" xfId="424"/>
    <cellStyle name="Accent5 3" xfId="425"/>
    <cellStyle name="Accent5 3 2" xfId="426"/>
    <cellStyle name="Accent5 3 3" xfId="427"/>
    <cellStyle name="Accent5 4" xfId="428"/>
    <cellStyle name="Accent5 4 2" xfId="429"/>
    <cellStyle name="Accent5 4 3" xfId="430"/>
    <cellStyle name="Accent5 5" xfId="431"/>
    <cellStyle name="Accent5 6" xfId="432"/>
    <cellStyle name="Accent5 7" xfId="433"/>
    <cellStyle name="Accent5 8" xfId="434"/>
    <cellStyle name="Accent5 9" xfId="435"/>
    <cellStyle name="Accent6 10" xfId="436"/>
    <cellStyle name="Accent6 11" xfId="437"/>
    <cellStyle name="Accent6 12" xfId="438"/>
    <cellStyle name="Accent6 2" xfId="439"/>
    <cellStyle name="Accent6 2 2" xfId="440"/>
    <cellStyle name="Accent6 2 3" xfId="441"/>
    <cellStyle name="Accent6 3" xfId="442"/>
    <cellStyle name="Accent6 3 2" xfId="443"/>
    <cellStyle name="Accent6 3 3" xfId="444"/>
    <cellStyle name="Accent6 4" xfId="445"/>
    <cellStyle name="Accent6 4 2" xfId="446"/>
    <cellStyle name="Accent6 4 3" xfId="447"/>
    <cellStyle name="Accent6 5" xfId="448"/>
    <cellStyle name="Accent6 6" xfId="449"/>
    <cellStyle name="Accent6 7" xfId="450"/>
    <cellStyle name="Accent6 8" xfId="451"/>
    <cellStyle name="Accent6 9" xfId="452"/>
    <cellStyle name="Bad 10" xfId="453"/>
    <cellStyle name="Bad 11" xfId="454"/>
    <cellStyle name="Bad 12" xfId="455"/>
    <cellStyle name="Bad 2" xfId="456"/>
    <cellStyle name="Bad 2 2" xfId="457"/>
    <cellStyle name="Bad 2 3" xfId="458"/>
    <cellStyle name="Bad 3" xfId="459"/>
    <cellStyle name="Bad 3 2" xfId="460"/>
    <cellStyle name="Bad 3 3" xfId="461"/>
    <cellStyle name="Bad 4" xfId="462"/>
    <cellStyle name="Bad 4 2" xfId="463"/>
    <cellStyle name="Bad 4 3" xfId="464"/>
    <cellStyle name="Bad 5" xfId="465"/>
    <cellStyle name="Bad 6" xfId="466"/>
    <cellStyle name="Bad 7" xfId="467"/>
    <cellStyle name="Bad 8" xfId="468"/>
    <cellStyle name="Bad 9" xfId="469"/>
    <cellStyle name="Blank [$]" xfId="470"/>
    <cellStyle name="Blank [%]" xfId="471"/>
    <cellStyle name="Blank [,]" xfId="472"/>
    <cellStyle name="Blank [1$]" xfId="473"/>
    <cellStyle name="Blank [1%]" xfId="474"/>
    <cellStyle name="Blank [1,]" xfId="475"/>
    <cellStyle name="Blank [2$]" xfId="476"/>
    <cellStyle name="Blank [2%]" xfId="477"/>
    <cellStyle name="Blank [2,]" xfId="478"/>
    <cellStyle name="Blank [3$]" xfId="479"/>
    <cellStyle name="Blank [3%]" xfId="480"/>
    <cellStyle name="Blank [3,]" xfId="481"/>
    <cellStyle name="Blank [D-M-Y]" xfId="482"/>
    <cellStyle name="Blank [K,]" xfId="483"/>
    <cellStyle name="Blank[,]" xfId="484"/>
    <cellStyle name="Bold/Border" xfId="485"/>
    <cellStyle name="Bullet" xfId="486"/>
    <cellStyle name="Bun" xfId="487"/>
    <cellStyle name="Calcul" xfId="488"/>
    <cellStyle name="Calculation 10" xfId="489"/>
    <cellStyle name="Calculation 11" xfId="490"/>
    <cellStyle name="Calculation 12" xfId="491"/>
    <cellStyle name="Calculation 2" xfId="492"/>
    <cellStyle name="Calculation 2 2" xfId="493"/>
    <cellStyle name="Calculation 2 3" xfId="494"/>
    <cellStyle name="Calculation 3" xfId="495"/>
    <cellStyle name="Calculation 3 2" xfId="496"/>
    <cellStyle name="Calculation 3 3" xfId="497"/>
    <cellStyle name="Calculation 4" xfId="498"/>
    <cellStyle name="Calculation 4 2" xfId="499"/>
    <cellStyle name="Calculation 4 3" xfId="500"/>
    <cellStyle name="Calculation 5" xfId="501"/>
    <cellStyle name="Calculation 6" xfId="502"/>
    <cellStyle name="Calculation 7" xfId="503"/>
    <cellStyle name="Calculation 8" xfId="504"/>
    <cellStyle name="Calculation 9" xfId="505"/>
    <cellStyle name="Celulă legată" xfId="506"/>
    <cellStyle name="Check Cell 10" xfId="507"/>
    <cellStyle name="Check Cell 11" xfId="508"/>
    <cellStyle name="Check Cell 12" xfId="509"/>
    <cellStyle name="Check Cell 2" xfId="510"/>
    <cellStyle name="Check Cell 2 2" xfId="511"/>
    <cellStyle name="Check Cell 2 3" xfId="512"/>
    <cellStyle name="Check Cell 3" xfId="513"/>
    <cellStyle name="Check Cell 3 2" xfId="514"/>
    <cellStyle name="Check Cell 3 3" xfId="515"/>
    <cellStyle name="Check Cell 4" xfId="516"/>
    <cellStyle name="Check Cell 4 2" xfId="517"/>
    <cellStyle name="Check Cell 4 3" xfId="518"/>
    <cellStyle name="Check Cell 5" xfId="519"/>
    <cellStyle name="Check Cell 6" xfId="520"/>
    <cellStyle name="Check Cell 7" xfId="521"/>
    <cellStyle name="Check Cell 8" xfId="522"/>
    <cellStyle name="Check Cell 9" xfId="523"/>
    <cellStyle name="Comma" xfId="1" builtinId="3"/>
    <cellStyle name="Comma  - Style1" xfId="524"/>
    <cellStyle name="Comma  - Style2" xfId="525"/>
    <cellStyle name="Comma  - Style3" xfId="526"/>
    <cellStyle name="Comma  - Style4" xfId="527"/>
    <cellStyle name="Comma  - Style5" xfId="528"/>
    <cellStyle name="Comma  - Style6" xfId="529"/>
    <cellStyle name="Comma  - Style7" xfId="530"/>
    <cellStyle name="Comma  - Style8" xfId="531"/>
    <cellStyle name="Comma [1]" xfId="532"/>
    <cellStyle name="Comma [2]" xfId="533"/>
    <cellStyle name="Comma [3]" xfId="534"/>
    <cellStyle name="Comma 2" xfId="535"/>
    <cellStyle name="Comma 3" xfId="536"/>
    <cellStyle name="Comma 3 2" xfId="537"/>
    <cellStyle name="Comma 4" xfId="538"/>
    <cellStyle name="Comma 5" xfId="539"/>
    <cellStyle name="Comma 5 2" xfId="3"/>
    <cellStyle name="Comma 6" xfId="540"/>
    <cellStyle name="Comma 7" xfId="541"/>
    <cellStyle name="Currency [1]" xfId="542"/>
    <cellStyle name="Currency [2]" xfId="543"/>
    <cellStyle name="Currency [3]" xfId="544"/>
    <cellStyle name="Dash" xfId="545"/>
    <cellStyle name="Date" xfId="546"/>
    <cellStyle name="Date [D-M-Y]" xfId="547"/>
    <cellStyle name="Date [M/D/Y]" xfId="548"/>
    <cellStyle name="Date [M/Y]" xfId="549"/>
    <cellStyle name="Date [M-Y]" xfId="550"/>
    <cellStyle name="Date_Evolutie 2003-2007 pt raport 2006" xfId="551"/>
    <cellStyle name="Eronat" xfId="552"/>
    <cellStyle name="Euro" xfId="553"/>
    <cellStyle name="Explanatory Text 10" xfId="554"/>
    <cellStyle name="Explanatory Text 11" xfId="555"/>
    <cellStyle name="Explanatory Text 12" xfId="556"/>
    <cellStyle name="Explanatory Text 2" xfId="557"/>
    <cellStyle name="Explanatory Text 2 2" xfId="558"/>
    <cellStyle name="Explanatory Text 2 3" xfId="559"/>
    <cellStyle name="Explanatory Text 3" xfId="560"/>
    <cellStyle name="Explanatory Text 3 2" xfId="561"/>
    <cellStyle name="Explanatory Text 3 3" xfId="562"/>
    <cellStyle name="Explanatory Text 4" xfId="563"/>
    <cellStyle name="Explanatory Text 4 2" xfId="564"/>
    <cellStyle name="Explanatory Text 4 3" xfId="565"/>
    <cellStyle name="Explanatory Text 5" xfId="566"/>
    <cellStyle name="Explanatory Text 6" xfId="567"/>
    <cellStyle name="Explanatory Text 7" xfId="568"/>
    <cellStyle name="Explanatory Text 8" xfId="569"/>
    <cellStyle name="Explanatory Text 9" xfId="570"/>
    <cellStyle name="Fraction" xfId="571"/>
    <cellStyle name="Fraction [8]" xfId="572"/>
    <cellStyle name="Fraction [Bl]" xfId="573"/>
    <cellStyle name="Fraction_Evolutie 2003-2007 pt raport 2006" xfId="574"/>
    <cellStyle name="Good 10" xfId="575"/>
    <cellStyle name="Good 11" xfId="576"/>
    <cellStyle name="Good 12" xfId="577"/>
    <cellStyle name="Good 2" xfId="578"/>
    <cellStyle name="Good 2 2" xfId="579"/>
    <cellStyle name="Good 2 3" xfId="580"/>
    <cellStyle name="Good 3" xfId="581"/>
    <cellStyle name="Good 3 2" xfId="582"/>
    <cellStyle name="Good 3 3" xfId="583"/>
    <cellStyle name="Good 4" xfId="584"/>
    <cellStyle name="Good 4 2" xfId="585"/>
    <cellStyle name="Good 4 3" xfId="586"/>
    <cellStyle name="Good 5" xfId="587"/>
    <cellStyle name="Good 6" xfId="588"/>
    <cellStyle name="Good 7" xfId="589"/>
    <cellStyle name="Good 8" xfId="590"/>
    <cellStyle name="Good 9" xfId="591"/>
    <cellStyle name="Heading 1 10" xfId="592"/>
    <cellStyle name="Heading 1 11" xfId="593"/>
    <cellStyle name="Heading 1 12" xfId="594"/>
    <cellStyle name="Heading 1 2" xfId="595"/>
    <cellStyle name="Heading 1 2 2" xfId="596"/>
    <cellStyle name="Heading 1 2 3" xfId="597"/>
    <cellStyle name="Heading 1 3" xfId="598"/>
    <cellStyle name="Heading 1 3 2" xfId="599"/>
    <cellStyle name="Heading 1 3 3" xfId="600"/>
    <cellStyle name="Heading 1 4" xfId="601"/>
    <cellStyle name="Heading 1 4 2" xfId="602"/>
    <cellStyle name="Heading 1 4 3" xfId="603"/>
    <cellStyle name="Heading 1 5" xfId="604"/>
    <cellStyle name="Heading 1 6" xfId="605"/>
    <cellStyle name="Heading 1 7" xfId="606"/>
    <cellStyle name="Heading 1 8" xfId="607"/>
    <cellStyle name="Heading 1 9" xfId="608"/>
    <cellStyle name="Heading 2 10" xfId="609"/>
    <cellStyle name="Heading 2 11" xfId="610"/>
    <cellStyle name="Heading 2 12" xfId="611"/>
    <cellStyle name="Heading 2 2" xfId="612"/>
    <cellStyle name="Heading 2 2 2" xfId="613"/>
    <cellStyle name="Heading 2 2 3" xfId="614"/>
    <cellStyle name="Heading 2 3" xfId="615"/>
    <cellStyle name="Heading 2 3 2" xfId="616"/>
    <cellStyle name="Heading 2 3 3" xfId="617"/>
    <cellStyle name="Heading 2 4" xfId="618"/>
    <cellStyle name="Heading 2 4 2" xfId="619"/>
    <cellStyle name="Heading 2 4 3" xfId="620"/>
    <cellStyle name="Heading 2 5" xfId="621"/>
    <cellStyle name="Heading 2 6" xfId="622"/>
    <cellStyle name="Heading 2 7" xfId="623"/>
    <cellStyle name="Heading 2 8" xfId="624"/>
    <cellStyle name="Heading 2 9" xfId="625"/>
    <cellStyle name="Heading 3 10" xfId="626"/>
    <cellStyle name="Heading 3 11" xfId="627"/>
    <cellStyle name="Heading 3 12" xfId="628"/>
    <cellStyle name="Heading 3 2" xfId="629"/>
    <cellStyle name="Heading 3 2 2" xfId="630"/>
    <cellStyle name="Heading 3 2 3" xfId="631"/>
    <cellStyle name="Heading 3 3" xfId="632"/>
    <cellStyle name="Heading 3 3 2" xfId="633"/>
    <cellStyle name="Heading 3 3 3" xfId="634"/>
    <cellStyle name="Heading 3 4" xfId="635"/>
    <cellStyle name="Heading 3 4 2" xfId="636"/>
    <cellStyle name="Heading 3 4 3" xfId="637"/>
    <cellStyle name="Heading 3 5" xfId="638"/>
    <cellStyle name="Heading 3 6" xfId="639"/>
    <cellStyle name="Heading 3 7" xfId="640"/>
    <cellStyle name="Heading 3 8" xfId="641"/>
    <cellStyle name="Heading 3 9" xfId="642"/>
    <cellStyle name="Heading 4 10" xfId="643"/>
    <cellStyle name="Heading 4 11" xfId="644"/>
    <cellStyle name="Heading 4 12" xfId="645"/>
    <cellStyle name="Heading 4 2" xfId="646"/>
    <cellStyle name="Heading 4 2 2" xfId="647"/>
    <cellStyle name="Heading 4 2 3" xfId="648"/>
    <cellStyle name="Heading 4 3" xfId="649"/>
    <cellStyle name="Heading 4 3 2" xfId="650"/>
    <cellStyle name="Heading 4 3 3" xfId="651"/>
    <cellStyle name="Heading 4 4" xfId="652"/>
    <cellStyle name="Heading 4 4 2" xfId="653"/>
    <cellStyle name="Heading 4 4 3" xfId="654"/>
    <cellStyle name="Heading 4 5" xfId="655"/>
    <cellStyle name="Heading 4 6" xfId="656"/>
    <cellStyle name="Heading 4 7" xfId="657"/>
    <cellStyle name="Heading 4 8" xfId="658"/>
    <cellStyle name="Heading 4 9" xfId="659"/>
    <cellStyle name="Hidden" xfId="660"/>
    <cellStyle name="Hyperlink 2" xfId="661"/>
    <cellStyle name="Ieșire" xfId="662"/>
    <cellStyle name="Input 10" xfId="663"/>
    <cellStyle name="Input 11" xfId="664"/>
    <cellStyle name="Input 12" xfId="665"/>
    <cellStyle name="Input 2" xfId="666"/>
    <cellStyle name="Input 2 2" xfId="667"/>
    <cellStyle name="Input 2 3" xfId="668"/>
    <cellStyle name="Input 3" xfId="669"/>
    <cellStyle name="Input 3 2" xfId="670"/>
    <cellStyle name="Input 3 3" xfId="671"/>
    <cellStyle name="Input 4" xfId="672"/>
    <cellStyle name="Input 4 2" xfId="673"/>
    <cellStyle name="Input 4 3" xfId="674"/>
    <cellStyle name="Input 5" xfId="675"/>
    <cellStyle name="Input 6" xfId="676"/>
    <cellStyle name="Input 7" xfId="677"/>
    <cellStyle name="Input 8" xfId="678"/>
    <cellStyle name="Input 9" xfId="679"/>
    <cellStyle name="Intrare" xfId="680"/>
    <cellStyle name="Linked Cell 10" xfId="681"/>
    <cellStyle name="Linked Cell 11" xfId="682"/>
    <cellStyle name="Linked Cell 12" xfId="683"/>
    <cellStyle name="Linked Cell 2" xfId="684"/>
    <cellStyle name="Linked Cell 2 2" xfId="685"/>
    <cellStyle name="Linked Cell 2 3" xfId="686"/>
    <cellStyle name="Linked Cell 3" xfId="687"/>
    <cellStyle name="Linked Cell 3 2" xfId="688"/>
    <cellStyle name="Linked Cell 3 3" xfId="689"/>
    <cellStyle name="Linked Cell 4" xfId="690"/>
    <cellStyle name="Linked Cell 4 2" xfId="691"/>
    <cellStyle name="Linked Cell 4 3" xfId="692"/>
    <cellStyle name="Linked Cell 5" xfId="693"/>
    <cellStyle name="Linked Cell 6" xfId="694"/>
    <cellStyle name="Linked Cell 7" xfId="695"/>
    <cellStyle name="Linked Cell 8" xfId="696"/>
    <cellStyle name="Linked Cell 9" xfId="697"/>
    <cellStyle name="Neutral 10" xfId="698"/>
    <cellStyle name="Neutral 11" xfId="699"/>
    <cellStyle name="Neutral 12" xfId="700"/>
    <cellStyle name="Neutral 2" xfId="701"/>
    <cellStyle name="Neutral 2 2" xfId="702"/>
    <cellStyle name="Neutral 2 3" xfId="703"/>
    <cellStyle name="Neutral 3" xfId="704"/>
    <cellStyle name="Neutral 3 2" xfId="705"/>
    <cellStyle name="Neutral 3 3" xfId="706"/>
    <cellStyle name="Neutral 4" xfId="707"/>
    <cellStyle name="Neutral 4 2" xfId="708"/>
    <cellStyle name="Neutral 4 3" xfId="709"/>
    <cellStyle name="Neutral 5" xfId="710"/>
    <cellStyle name="Neutral 6" xfId="711"/>
    <cellStyle name="Neutral 7" xfId="712"/>
    <cellStyle name="Neutral 8" xfId="713"/>
    <cellStyle name="Neutral 9" xfId="714"/>
    <cellStyle name="Neutru" xfId="715"/>
    <cellStyle name="Normal" xfId="0" builtinId="0"/>
    <cellStyle name="Normal - Style1" xfId="716"/>
    <cellStyle name="Normal 10" xfId="717"/>
    <cellStyle name="Normal 11" xfId="718"/>
    <cellStyle name="Normal 12" xfId="719"/>
    <cellStyle name="Normal 13" xfId="720"/>
    <cellStyle name="Normal 14" xfId="721"/>
    <cellStyle name="Normal 15" xfId="722"/>
    <cellStyle name="Normal 16" xfId="723"/>
    <cellStyle name="Normal 17" xfId="724"/>
    <cellStyle name="Normal 17 2" xfId="2"/>
    <cellStyle name="Normal 18" xfId="725"/>
    <cellStyle name="Normal 19" xfId="726"/>
    <cellStyle name="Normal 2" xfId="727"/>
    <cellStyle name="Normal 2 2" xfId="728"/>
    <cellStyle name="Normal 2 3" xfId="729"/>
    <cellStyle name="Normal 2_Estimations TUD - District 6 TRP 06.08.09" xfId="730"/>
    <cellStyle name="Normal 3" xfId="731"/>
    <cellStyle name="Normal 3 2" xfId="732"/>
    <cellStyle name="Normal 4" xfId="733"/>
    <cellStyle name="Normal 4 2" xfId="734"/>
    <cellStyle name="Normal 4 3" xfId="735"/>
    <cellStyle name="Normal 5" xfId="736"/>
    <cellStyle name="Normal 6" xfId="737"/>
    <cellStyle name="Normal 7" xfId="738"/>
    <cellStyle name="Normal 8" xfId="739"/>
    <cellStyle name="Normal 9" xfId="740"/>
    <cellStyle name="Normale 2" xfId="741"/>
    <cellStyle name="Notă" xfId="742"/>
    <cellStyle name="Note 10" xfId="743"/>
    <cellStyle name="Note 11" xfId="744"/>
    <cellStyle name="Note 12" xfId="745"/>
    <cellStyle name="Note 2" xfId="746"/>
    <cellStyle name="Note 3" xfId="747"/>
    <cellStyle name="Note 4" xfId="748"/>
    <cellStyle name="Note 5" xfId="749"/>
    <cellStyle name="Note 6" xfId="750"/>
    <cellStyle name="Note 7" xfId="751"/>
    <cellStyle name="Note 8" xfId="752"/>
    <cellStyle name="Note 9" xfId="753"/>
    <cellStyle name="Output 10" xfId="754"/>
    <cellStyle name="Output 11" xfId="755"/>
    <cellStyle name="Output 12" xfId="756"/>
    <cellStyle name="Output 2" xfId="757"/>
    <cellStyle name="Output 2 2" xfId="758"/>
    <cellStyle name="Output 2 3" xfId="759"/>
    <cellStyle name="Output 3" xfId="760"/>
    <cellStyle name="Output 3 2" xfId="761"/>
    <cellStyle name="Output 3 3" xfId="762"/>
    <cellStyle name="Output 4" xfId="763"/>
    <cellStyle name="Output 4 2" xfId="764"/>
    <cellStyle name="Output 4 3" xfId="765"/>
    <cellStyle name="Output 5" xfId="766"/>
    <cellStyle name="Output 6" xfId="767"/>
    <cellStyle name="Output 7" xfId="768"/>
    <cellStyle name="Output 8" xfId="769"/>
    <cellStyle name="Output 9" xfId="770"/>
    <cellStyle name="Percent [1]" xfId="771"/>
    <cellStyle name="Percent [2]" xfId="772"/>
    <cellStyle name="Percent [3]" xfId="773"/>
    <cellStyle name="Percent 2" xfId="774"/>
    <cellStyle name="Percent 2 2" xfId="775"/>
    <cellStyle name="Percent 2 3" xfId="776"/>
    <cellStyle name="Percent 3" xfId="777"/>
    <cellStyle name="Percent 3 2" xfId="778"/>
    <cellStyle name="Percent 3 2 2" xfId="779"/>
    <cellStyle name="Percent 4" xfId="780"/>
    <cellStyle name="Percent 4 2" xfId="781"/>
    <cellStyle name="Percent 5" xfId="782"/>
    <cellStyle name="Percent 6" xfId="783"/>
    <cellStyle name="Percent 6 2" xfId="4"/>
    <cellStyle name="Text [Bullet]" xfId="784"/>
    <cellStyle name="Text [Dash]" xfId="785"/>
    <cellStyle name="Text [Em-Dash]" xfId="786"/>
    <cellStyle name="Text avertisment" xfId="787"/>
    <cellStyle name="Text explicativ" xfId="788"/>
    <cellStyle name="Times" xfId="789"/>
    <cellStyle name="Times [1]" xfId="790"/>
    <cellStyle name="Times [2]" xfId="791"/>
    <cellStyle name="Times_Evolutie 2003-2007 pt raport 2006" xfId="792"/>
    <cellStyle name="Title 10" xfId="793"/>
    <cellStyle name="Title 11" xfId="794"/>
    <cellStyle name="Title 12" xfId="795"/>
    <cellStyle name="Title 2" xfId="796"/>
    <cellStyle name="Title 2 2" xfId="797"/>
    <cellStyle name="Title 2 3" xfId="798"/>
    <cellStyle name="Title 3" xfId="799"/>
    <cellStyle name="Title 3 2" xfId="800"/>
    <cellStyle name="Title 3 3" xfId="801"/>
    <cellStyle name="Title 4" xfId="802"/>
    <cellStyle name="Title 4 2" xfId="803"/>
    <cellStyle name="Title 4 3" xfId="804"/>
    <cellStyle name="Title 5" xfId="805"/>
    <cellStyle name="Title 6" xfId="806"/>
    <cellStyle name="Title 7" xfId="807"/>
    <cellStyle name="Title 8" xfId="808"/>
    <cellStyle name="Title 9" xfId="809"/>
    <cellStyle name="Titlu" xfId="810"/>
    <cellStyle name="Titlu 1" xfId="811"/>
    <cellStyle name="Titlu 2" xfId="812"/>
    <cellStyle name="Titlu 3" xfId="813"/>
    <cellStyle name="Titlu 4" xfId="814"/>
    <cellStyle name="Total 10" xfId="815"/>
    <cellStyle name="Total 11" xfId="816"/>
    <cellStyle name="Total 12" xfId="817"/>
    <cellStyle name="Total 2" xfId="818"/>
    <cellStyle name="Total 2 2" xfId="819"/>
    <cellStyle name="Total 2 3" xfId="820"/>
    <cellStyle name="Total 3" xfId="821"/>
    <cellStyle name="Total 3 2" xfId="822"/>
    <cellStyle name="Total 3 3" xfId="823"/>
    <cellStyle name="Total 4" xfId="824"/>
    <cellStyle name="Total 4 2" xfId="825"/>
    <cellStyle name="Total 4 3" xfId="826"/>
    <cellStyle name="Total 5" xfId="827"/>
    <cellStyle name="Total 6" xfId="828"/>
    <cellStyle name="Total 7" xfId="829"/>
    <cellStyle name="Total 8" xfId="830"/>
    <cellStyle name="Total 9" xfId="831"/>
    <cellStyle name="Valuta 2" xfId="832"/>
    <cellStyle name="Verificare celulă" xfId="833"/>
    <cellStyle name="Virgulă_BUGET 2004 PE TRIMESTRE" xfId="834"/>
    <cellStyle name="Warning Text 10" xfId="835"/>
    <cellStyle name="Warning Text 11" xfId="836"/>
    <cellStyle name="Warning Text 12" xfId="837"/>
    <cellStyle name="Warning Text 2" xfId="838"/>
    <cellStyle name="Warning Text 2 2" xfId="839"/>
    <cellStyle name="Warning Text 2 3" xfId="840"/>
    <cellStyle name="Warning Text 3" xfId="841"/>
    <cellStyle name="Warning Text 3 2" xfId="842"/>
    <cellStyle name="Warning Text 3 3" xfId="843"/>
    <cellStyle name="Warning Text 4" xfId="844"/>
    <cellStyle name="Warning Text 4 2" xfId="845"/>
    <cellStyle name="Warning Text 4 3" xfId="846"/>
    <cellStyle name="Warning Text 5" xfId="847"/>
    <cellStyle name="Warning Text 6" xfId="848"/>
    <cellStyle name="Warning Text 7" xfId="849"/>
    <cellStyle name="Warning Text 8" xfId="850"/>
    <cellStyle name="Warning Text 9" xfId="851"/>
    <cellStyle name="ハイパーリンク" xfId="852"/>
    <cellStyle name="표준_Korean Portfolio II" xfId="853"/>
    <cellStyle name="桁?切り_SB" xfId="854"/>
    <cellStyle name="桁区切り_SB" xfId="855"/>
    <cellStyle name="標準_A" xfId="856"/>
    <cellStyle name="表旨巧・・ハイパーリンク" xfId="857"/>
    <cellStyle name="表示済みのハイパーリンク" xfId="8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5.05.2017/radu%2025.04.206/primarii/ARHIVA/sinaia/CREDIT%202017/Grafic%20Sina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"/>
  <sheetViews>
    <sheetView tabSelected="1" topLeftCell="A78" workbookViewId="0">
      <selection activeCell="E8" sqref="E8"/>
    </sheetView>
  </sheetViews>
  <sheetFormatPr defaultRowHeight="15"/>
  <cols>
    <col min="1" max="1" width="10.7109375" style="2" bestFit="1" customWidth="1"/>
    <col min="2" max="2" width="10.140625" style="2" hidden="1" customWidth="1"/>
    <col min="3" max="3" width="15.140625" style="2" customWidth="1"/>
    <col min="4" max="5" width="14.28515625" style="1" bestFit="1" customWidth="1"/>
    <col min="6" max="6" width="17.140625" style="3" bestFit="1" customWidth="1"/>
    <col min="7" max="7" width="13.28515625" style="3" customWidth="1"/>
    <col min="8" max="8" width="14.28515625" style="1" bestFit="1" customWidth="1"/>
    <col min="9" max="9" width="9.140625" style="4"/>
    <col min="10" max="10" width="14.28515625" style="1" bestFit="1" customWidth="1"/>
    <col min="11" max="16384" width="9.140625" style="1"/>
  </cols>
  <sheetData>
    <row r="1" spans="1:10" hidden="1">
      <c r="A1" s="2" t="s">
        <v>0</v>
      </c>
      <c r="D1" s="1">
        <v>4.55</v>
      </c>
    </row>
    <row r="3" spans="1:10">
      <c r="A3" s="65" t="s">
        <v>1</v>
      </c>
      <c r="B3" s="65"/>
      <c r="C3" s="65"/>
      <c r="D3" s="65"/>
      <c r="E3" s="65"/>
      <c r="F3" s="65"/>
      <c r="G3" s="65"/>
      <c r="H3" s="65"/>
    </row>
    <row r="4" spans="1:10">
      <c r="A4" s="5" t="s">
        <v>2</v>
      </c>
      <c r="D4" s="3">
        <f>D5+D6</f>
        <v>2648335.4700000002</v>
      </c>
      <c r="E4" s="6" t="s">
        <v>3</v>
      </c>
    </row>
    <row r="5" spans="1:10" hidden="1">
      <c r="A5" s="5"/>
      <c r="D5" s="7">
        <v>0</v>
      </c>
      <c r="E5" s="6"/>
    </row>
    <row r="6" spans="1:10" hidden="1">
      <c r="A6" s="8"/>
      <c r="B6" s="8"/>
      <c r="C6" s="8"/>
      <c r="D6" s="9">
        <v>2648335.4700000002</v>
      </c>
      <c r="E6" s="10" t="s">
        <v>3</v>
      </c>
    </row>
    <row r="7" spans="1:10">
      <c r="A7" s="11" t="s">
        <v>4</v>
      </c>
      <c r="D7" s="12">
        <v>3.3000000000000002E-2</v>
      </c>
    </row>
    <row r="8" spans="1:10">
      <c r="A8" s="2" t="s">
        <v>5</v>
      </c>
      <c r="D8" s="12">
        <v>0</v>
      </c>
    </row>
    <row r="9" spans="1:10">
      <c r="A9" s="56" t="s">
        <v>17</v>
      </c>
      <c r="B9" s="8"/>
      <c r="C9" s="8"/>
      <c r="D9" s="13">
        <f>D7+D8</f>
        <v>3.3000000000000002E-2</v>
      </c>
    </row>
    <row r="10" spans="1:10">
      <c r="A10" s="11" t="s">
        <v>6</v>
      </c>
      <c r="D10" s="3">
        <v>0</v>
      </c>
    </row>
    <row r="11" spans="1:10">
      <c r="A11" s="11"/>
      <c r="D11" s="3"/>
    </row>
    <row r="12" spans="1:10">
      <c r="D12" s="12"/>
      <c r="E12" s="12"/>
      <c r="J12" s="14"/>
    </row>
    <row r="13" spans="1:10">
      <c r="A13" s="15" t="s">
        <v>7</v>
      </c>
      <c r="B13" s="15"/>
      <c r="C13" s="15" t="s">
        <v>8</v>
      </c>
      <c r="D13" s="16" t="s">
        <v>9</v>
      </c>
      <c r="E13" s="15" t="s">
        <v>10</v>
      </c>
      <c r="F13" s="17" t="s">
        <v>11</v>
      </c>
      <c r="G13" s="17" t="s">
        <v>12</v>
      </c>
      <c r="H13" s="15" t="s">
        <v>13</v>
      </c>
      <c r="J13" s="14"/>
    </row>
    <row r="14" spans="1:10">
      <c r="A14" s="18">
        <v>1</v>
      </c>
      <c r="B14" s="18"/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 t="s">
        <v>14</v>
      </c>
      <c r="J14" s="19"/>
    </row>
    <row r="15" spans="1:10" hidden="1">
      <c r="A15" s="20"/>
      <c r="B15" s="21"/>
      <c r="C15" s="22"/>
      <c r="D15" s="21"/>
      <c r="E15" s="21"/>
      <c r="F15" s="21"/>
      <c r="G15" s="23"/>
      <c r="H15" s="23">
        <f>G15</f>
        <v>0</v>
      </c>
      <c r="J15" s="19"/>
    </row>
    <row r="16" spans="1:10" hidden="1">
      <c r="A16" s="20"/>
      <c r="B16" s="21"/>
      <c r="C16" s="22"/>
      <c r="D16" s="23">
        <f>ROUND((C15/12/12),2)</f>
        <v>0</v>
      </c>
      <c r="E16" s="23">
        <f>C15</f>
        <v>0</v>
      </c>
      <c r="F16" s="24">
        <f>ROUND((E16*(A16-A15)*$D$9/360),2)</f>
        <v>0</v>
      </c>
      <c r="G16" s="21"/>
      <c r="H16" s="24">
        <f t="shared" ref="H16:H18" si="0">D16+F16</f>
        <v>0</v>
      </c>
      <c r="J16" s="19"/>
    </row>
    <row r="17" spans="1:10" hidden="1">
      <c r="A17" s="25">
        <v>43496</v>
      </c>
      <c r="B17" s="26"/>
      <c r="C17" s="27"/>
      <c r="D17" s="28">
        <f>ROUND(D16,2)</f>
        <v>0</v>
      </c>
      <c r="E17" s="28">
        <f>E16-D16</f>
        <v>0</v>
      </c>
      <c r="F17" s="29">
        <f t="shared" ref="F17:F80" si="1">ROUND((E17*(A17-A16)*$D$9/360),2)</f>
        <v>0</v>
      </c>
      <c r="G17" s="26"/>
      <c r="H17" s="29">
        <f t="shared" si="0"/>
        <v>0</v>
      </c>
      <c r="J17" s="19"/>
    </row>
    <row r="18" spans="1:10" hidden="1">
      <c r="A18" s="30">
        <f t="shared" ref="A18:A19" si="2">EOMONTH(A17,1)</f>
        <v>43524</v>
      </c>
      <c r="B18" s="20">
        <f>A19</f>
        <v>43555</v>
      </c>
      <c r="C18" s="31"/>
      <c r="D18" s="23">
        <f t="shared" ref="D18:D28" si="3">ROUND(D17,2)</f>
        <v>0</v>
      </c>
      <c r="E18" s="32">
        <f>E17-D17</f>
        <v>0</v>
      </c>
      <c r="F18" s="24">
        <f>ROUND((E18*(A18-A17)*$D$9/360),2)</f>
        <v>0</v>
      </c>
      <c r="G18" s="31"/>
      <c r="H18" s="24">
        <f t="shared" si="0"/>
        <v>0</v>
      </c>
    </row>
    <row r="19" spans="1:10" hidden="1">
      <c r="A19" s="30">
        <f t="shared" si="2"/>
        <v>43555</v>
      </c>
      <c r="B19" s="30">
        <f>A20</f>
        <v>43585</v>
      </c>
      <c r="C19" s="33"/>
      <c r="D19" s="23">
        <f t="shared" si="3"/>
        <v>0</v>
      </c>
      <c r="E19" s="34">
        <f>E18-D18</f>
        <v>0</v>
      </c>
      <c r="F19" s="35">
        <f t="shared" si="1"/>
        <v>0</v>
      </c>
      <c r="G19" s="33"/>
      <c r="H19" s="24">
        <f>D19+F19</f>
        <v>0</v>
      </c>
    </row>
    <row r="20" spans="1:10" hidden="1">
      <c r="A20" s="30">
        <f>EOMONTH(A19,1)</f>
        <v>43585</v>
      </c>
      <c r="B20" s="30">
        <f>A21</f>
        <v>43616</v>
      </c>
      <c r="C20" s="36"/>
      <c r="D20" s="23">
        <f t="shared" si="3"/>
        <v>0</v>
      </c>
      <c r="E20" s="36">
        <f>E19-D19+C19</f>
        <v>0</v>
      </c>
      <c r="F20" s="35">
        <f t="shared" si="1"/>
        <v>0</v>
      </c>
      <c r="G20" s="33"/>
      <c r="H20" s="34">
        <f>D20+F20</f>
        <v>0</v>
      </c>
    </row>
    <row r="21" spans="1:10">
      <c r="A21" s="30">
        <f t="shared" ref="A21:A84" si="4">EOMONTH(A20,1)</f>
        <v>43616</v>
      </c>
      <c r="B21" s="30">
        <f t="shared" ref="B21:B25" si="5">A22</f>
        <v>43646</v>
      </c>
      <c r="C21" s="31"/>
      <c r="D21" s="34">
        <f t="shared" si="3"/>
        <v>0</v>
      </c>
      <c r="E21" s="36">
        <f t="shared" ref="E21:E28" si="6">E20-D20+C20</f>
        <v>0</v>
      </c>
      <c r="F21" s="35">
        <f t="shared" si="1"/>
        <v>0</v>
      </c>
      <c r="G21" s="33"/>
      <c r="H21" s="36">
        <f t="shared" ref="H21:H84" si="7">D21+F21</f>
        <v>0</v>
      </c>
    </row>
    <row r="22" spans="1:10">
      <c r="A22" s="30">
        <f t="shared" si="4"/>
        <v>43646</v>
      </c>
      <c r="B22" s="30">
        <f t="shared" si="5"/>
        <v>43677</v>
      </c>
      <c r="C22" s="31"/>
      <c r="D22" s="34">
        <f t="shared" si="3"/>
        <v>0</v>
      </c>
      <c r="E22" s="36">
        <f>E21-D21+C21</f>
        <v>0</v>
      </c>
      <c r="F22" s="35">
        <f t="shared" si="1"/>
        <v>0</v>
      </c>
      <c r="G22" s="33"/>
      <c r="H22" s="36">
        <f t="shared" si="7"/>
        <v>0</v>
      </c>
    </row>
    <row r="23" spans="1:10" s="42" customFormat="1">
      <c r="A23" s="37">
        <f t="shared" si="4"/>
        <v>43677</v>
      </c>
      <c r="B23" s="37">
        <f t="shared" si="5"/>
        <v>43708</v>
      </c>
      <c r="C23" s="57">
        <f>10%*D4</f>
        <v>264833.54700000002</v>
      </c>
      <c r="D23" s="38">
        <f t="shared" si="3"/>
        <v>0</v>
      </c>
      <c r="E23" s="41">
        <f>E22-D22+C22</f>
        <v>0</v>
      </c>
      <c r="F23" s="39">
        <f t="shared" si="1"/>
        <v>0</v>
      </c>
      <c r="G23" s="40"/>
      <c r="H23" s="41">
        <f t="shared" si="7"/>
        <v>0</v>
      </c>
    </row>
    <row r="24" spans="1:10" s="42" customFormat="1">
      <c r="A24" s="37">
        <f t="shared" si="4"/>
        <v>43708</v>
      </c>
      <c r="B24" s="37">
        <f t="shared" si="5"/>
        <v>43738</v>
      </c>
      <c r="C24" s="57">
        <f>C23*2</f>
        <v>529667.09400000004</v>
      </c>
      <c r="D24" s="38">
        <f t="shared" si="3"/>
        <v>0</v>
      </c>
      <c r="E24" s="41">
        <f>E23-D23+C23</f>
        <v>264833.54700000002</v>
      </c>
      <c r="F24" s="39">
        <f t="shared" si="1"/>
        <v>752.57</v>
      </c>
      <c r="G24" s="40"/>
      <c r="H24" s="41">
        <f t="shared" si="7"/>
        <v>752.57</v>
      </c>
    </row>
    <row r="25" spans="1:10" s="42" customFormat="1">
      <c r="A25" s="37">
        <f t="shared" si="4"/>
        <v>43738</v>
      </c>
      <c r="B25" s="37">
        <f t="shared" si="5"/>
        <v>43769</v>
      </c>
      <c r="C25" s="57"/>
      <c r="D25" s="38">
        <f t="shared" si="3"/>
        <v>0</v>
      </c>
      <c r="E25" s="41">
        <f t="shared" si="6"/>
        <v>794500.64100000006</v>
      </c>
      <c r="F25" s="39">
        <f t="shared" si="1"/>
        <v>2184.88</v>
      </c>
      <c r="G25" s="40"/>
      <c r="H25" s="41">
        <f t="shared" si="7"/>
        <v>2184.88</v>
      </c>
    </row>
    <row r="26" spans="1:10" s="42" customFormat="1">
      <c r="A26" s="37">
        <f t="shared" si="4"/>
        <v>43769</v>
      </c>
      <c r="B26" s="37">
        <f>A27</f>
        <v>43799</v>
      </c>
      <c r="C26" s="58">
        <f>C23*3</f>
        <v>794500.64100000006</v>
      </c>
      <c r="D26" s="41">
        <f t="shared" si="3"/>
        <v>0</v>
      </c>
      <c r="E26" s="41">
        <f t="shared" si="6"/>
        <v>794500.64100000006</v>
      </c>
      <c r="F26" s="39">
        <f t="shared" si="1"/>
        <v>2257.71</v>
      </c>
      <c r="G26" s="40"/>
      <c r="H26" s="41">
        <f t="shared" si="7"/>
        <v>2257.71</v>
      </c>
    </row>
    <row r="27" spans="1:10" s="42" customFormat="1">
      <c r="A27" s="37">
        <f t="shared" si="4"/>
        <v>43799</v>
      </c>
      <c r="B27" s="37">
        <f>A28</f>
        <v>43830</v>
      </c>
      <c r="C27" s="58">
        <f>C23*4</f>
        <v>1059334.1880000001</v>
      </c>
      <c r="D27" s="38">
        <f t="shared" si="3"/>
        <v>0</v>
      </c>
      <c r="E27" s="41">
        <f>E26-D26+C26</f>
        <v>1589001.2820000001</v>
      </c>
      <c r="F27" s="39">
        <f t="shared" si="1"/>
        <v>4369.75</v>
      </c>
      <c r="G27" s="40"/>
      <c r="H27" s="41">
        <f t="shared" si="7"/>
        <v>4369.75</v>
      </c>
    </row>
    <row r="28" spans="1:10" s="42" customFormat="1">
      <c r="A28" s="43">
        <f t="shared" si="4"/>
        <v>43830</v>
      </c>
      <c r="B28" s="43">
        <f>A29</f>
        <v>43861</v>
      </c>
      <c r="C28" s="62"/>
      <c r="D28" s="45">
        <f t="shared" si="3"/>
        <v>0</v>
      </c>
      <c r="E28" s="63">
        <f t="shared" si="6"/>
        <v>2648335.4700000002</v>
      </c>
      <c r="F28" s="64">
        <f t="shared" si="1"/>
        <v>7525.69</v>
      </c>
      <c r="G28" s="63"/>
      <c r="H28" s="63">
        <f t="shared" si="7"/>
        <v>7525.69</v>
      </c>
    </row>
    <row r="29" spans="1:10" s="42" customFormat="1">
      <c r="A29" s="37">
        <f t="shared" si="4"/>
        <v>43861</v>
      </c>
      <c r="B29" s="37" t="e">
        <f>#REF!</f>
        <v>#REF!</v>
      </c>
      <c r="C29" s="41"/>
      <c r="D29" s="38">
        <f>ROUND(D28,2)</f>
        <v>0</v>
      </c>
      <c r="E29" s="41">
        <f t="shared" ref="E29:E92" si="8">E28-D28</f>
        <v>2648335.4700000002</v>
      </c>
      <c r="F29" s="39">
        <f>ROUND((E29*(A29-A28)*$D$9/360),2)</f>
        <v>7525.69</v>
      </c>
      <c r="G29" s="40"/>
      <c r="H29" s="41">
        <f t="shared" si="7"/>
        <v>7525.69</v>
      </c>
    </row>
    <row r="30" spans="1:10" s="42" customFormat="1">
      <c r="A30" s="37">
        <f t="shared" si="4"/>
        <v>43890</v>
      </c>
      <c r="B30" s="37">
        <f>A31</f>
        <v>43921</v>
      </c>
      <c r="C30" s="40"/>
      <c r="D30" s="38">
        <f>D4/118</f>
        <v>22443.520932203392</v>
      </c>
      <c r="E30" s="41">
        <f t="shared" si="8"/>
        <v>2648335.4700000002</v>
      </c>
      <c r="F30" s="39">
        <f>ROUND((E30*(A30-A29)*$D$9/360),2)</f>
        <v>7040.16</v>
      </c>
      <c r="G30" s="40"/>
      <c r="H30" s="41">
        <f t="shared" si="7"/>
        <v>29483.680932203391</v>
      </c>
    </row>
    <row r="31" spans="1:10" s="42" customFormat="1">
      <c r="A31" s="37">
        <f t="shared" si="4"/>
        <v>43921</v>
      </c>
      <c r="B31" s="37">
        <f>A32</f>
        <v>43951</v>
      </c>
      <c r="C31" s="40"/>
      <c r="D31" s="38">
        <f t="shared" ref="D31:D94" si="9">ROUND(D30,2)</f>
        <v>22443.52</v>
      </c>
      <c r="E31" s="41">
        <f>E30-D30</f>
        <v>2625891.9490677966</v>
      </c>
      <c r="F31" s="39">
        <f>ROUND((E31*(A31-A30)*$D$9/360),2)</f>
        <v>7461.91</v>
      </c>
      <c r="G31" s="40"/>
      <c r="H31" s="41">
        <f t="shared" si="7"/>
        <v>29905.43</v>
      </c>
    </row>
    <row r="32" spans="1:10" s="42" customFormat="1">
      <c r="A32" s="37">
        <f t="shared" si="4"/>
        <v>43951</v>
      </c>
      <c r="B32" s="37">
        <f>A33</f>
        <v>43982</v>
      </c>
      <c r="C32" s="59"/>
      <c r="D32" s="38">
        <f t="shared" si="9"/>
        <v>22443.52</v>
      </c>
      <c r="E32" s="41">
        <f>E31-D31</f>
        <v>2603448.4290677966</v>
      </c>
      <c r="F32" s="39">
        <f t="shared" si="1"/>
        <v>7159.48</v>
      </c>
      <c r="G32" s="40"/>
      <c r="H32" s="41">
        <f t="shared" si="7"/>
        <v>29603</v>
      </c>
    </row>
    <row r="33" spans="1:8" s="42" customFormat="1">
      <c r="A33" s="37">
        <f t="shared" si="4"/>
        <v>43982</v>
      </c>
      <c r="B33" s="37">
        <f t="shared" ref="B33:B96" si="10">A34</f>
        <v>44012</v>
      </c>
      <c r="C33" s="59"/>
      <c r="D33" s="38">
        <f t="shared" si="9"/>
        <v>22443.52</v>
      </c>
      <c r="E33" s="41">
        <f>E32-D32+C32</f>
        <v>2581004.9090677965</v>
      </c>
      <c r="F33" s="39">
        <f t="shared" si="1"/>
        <v>7334.36</v>
      </c>
      <c r="G33" s="40"/>
      <c r="H33" s="41">
        <f t="shared" si="7"/>
        <v>29777.88</v>
      </c>
    </row>
    <row r="34" spans="1:8" s="42" customFormat="1">
      <c r="A34" s="37">
        <f t="shared" si="4"/>
        <v>44012</v>
      </c>
      <c r="B34" s="37">
        <f t="shared" si="10"/>
        <v>44043</v>
      </c>
      <c r="C34" s="59"/>
      <c r="D34" s="38">
        <f t="shared" si="9"/>
        <v>22443.52</v>
      </c>
      <c r="E34" s="41">
        <f t="shared" ref="E34:E40" si="11">E33-D33+C33</f>
        <v>2558561.3890677965</v>
      </c>
      <c r="F34" s="39">
        <f t="shared" si="1"/>
        <v>7036.04</v>
      </c>
      <c r="G34" s="40"/>
      <c r="H34" s="41">
        <f t="shared" si="7"/>
        <v>29479.56</v>
      </c>
    </row>
    <row r="35" spans="1:8" s="42" customFormat="1">
      <c r="A35" s="37">
        <f t="shared" si="4"/>
        <v>44043</v>
      </c>
      <c r="B35" s="37">
        <f t="shared" si="10"/>
        <v>44074</v>
      </c>
      <c r="C35" s="59"/>
      <c r="D35" s="38">
        <f t="shared" si="9"/>
        <v>22443.52</v>
      </c>
      <c r="E35" s="41">
        <f t="shared" si="11"/>
        <v>2536117.8690677965</v>
      </c>
      <c r="F35" s="39">
        <f t="shared" si="1"/>
        <v>7206.8</v>
      </c>
      <c r="G35" s="40"/>
      <c r="H35" s="41">
        <f t="shared" si="7"/>
        <v>29650.32</v>
      </c>
    </row>
    <row r="36" spans="1:8" s="42" customFormat="1">
      <c r="A36" s="37">
        <f t="shared" si="4"/>
        <v>44074</v>
      </c>
      <c r="B36" s="37">
        <f t="shared" si="10"/>
        <v>44104</v>
      </c>
      <c r="C36" s="59"/>
      <c r="D36" s="38">
        <f t="shared" si="9"/>
        <v>22443.52</v>
      </c>
      <c r="E36" s="41">
        <f t="shared" si="11"/>
        <v>2513674.3490677965</v>
      </c>
      <c r="F36" s="39">
        <f t="shared" si="1"/>
        <v>7143.02</v>
      </c>
      <c r="G36" s="40"/>
      <c r="H36" s="41">
        <f t="shared" si="7"/>
        <v>29586.54</v>
      </c>
    </row>
    <row r="37" spans="1:8" s="42" customFormat="1">
      <c r="A37" s="37">
        <f t="shared" si="4"/>
        <v>44104</v>
      </c>
      <c r="B37" s="37">
        <f t="shared" si="10"/>
        <v>44135</v>
      </c>
      <c r="C37" s="60"/>
      <c r="D37" s="38">
        <f t="shared" si="9"/>
        <v>22443.52</v>
      </c>
      <c r="E37" s="41">
        <f t="shared" si="11"/>
        <v>2491230.8290677965</v>
      </c>
      <c r="F37" s="39">
        <f t="shared" si="1"/>
        <v>6850.88</v>
      </c>
      <c r="G37" s="40"/>
      <c r="H37" s="41">
        <f t="shared" si="7"/>
        <v>29294.400000000001</v>
      </c>
    </row>
    <row r="38" spans="1:8" s="42" customFormat="1">
      <c r="A38" s="37">
        <f t="shared" si="4"/>
        <v>44135</v>
      </c>
      <c r="B38" s="37">
        <f t="shared" si="10"/>
        <v>44165</v>
      </c>
      <c r="C38" s="61"/>
      <c r="D38" s="38">
        <f t="shared" si="9"/>
        <v>22443.52</v>
      </c>
      <c r="E38" s="41">
        <f t="shared" si="11"/>
        <v>2468787.3090677965</v>
      </c>
      <c r="F38" s="39">
        <f t="shared" si="1"/>
        <v>7015.47</v>
      </c>
      <c r="G38" s="40"/>
      <c r="H38" s="41">
        <f t="shared" si="7"/>
        <v>29458.99</v>
      </c>
    </row>
    <row r="39" spans="1:8" s="42" customFormat="1">
      <c r="A39" s="37">
        <f t="shared" si="4"/>
        <v>44165</v>
      </c>
      <c r="B39" s="37">
        <f t="shared" si="10"/>
        <v>44196</v>
      </c>
      <c r="C39" s="61"/>
      <c r="D39" s="38">
        <f t="shared" si="9"/>
        <v>22443.52</v>
      </c>
      <c r="E39" s="41">
        <f t="shared" si="11"/>
        <v>2446343.7890677964</v>
      </c>
      <c r="F39" s="39">
        <f t="shared" si="1"/>
        <v>6727.45</v>
      </c>
      <c r="G39" s="40"/>
      <c r="H39" s="41">
        <f t="shared" si="7"/>
        <v>29170.97</v>
      </c>
    </row>
    <row r="40" spans="1:8" s="42" customFormat="1">
      <c r="A40" s="43">
        <f t="shared" si="4"/>
        <v>44196</v>
      </c>
      <c r="B40" s="43">
        <f t="shared" si="10"/>
        <v>44227</v>
      </c>
      <c r="C40" s="43"/>
      <c r="D40" s="45">
        <f t="shared" si="9"/>
        <v>22443.52</v>
      </c>
      <c r="E40" s="63">
        <f t="shared" si="11"/>
        <v>2423900.2690677964</v>
      </c>
      <c r="F40" s="64">
        <f t="shared" si="1"/>
        <v>6887.92</v>
      </c>
      <c r="G40" s="63"/>
      <c r="H40" s="63">
        <f t="shared" si="7"/>
        <v>29331.440000000002</v>
      </c>
    </row>
    <row r="41" spans="1:8" s="42" customFormat="1">
      <c r="A41" s="37">
        <f t="shared" si="4"/>
        <v>44227</v>
      </c>
      <c r="B41" s="37">
        <f t="shared" si="10"/>
        <v>44255</v>
      </c>
      <c r="C41" s="37"/>
      <c r="D41" s="38">
        <f t="shared" si="9"/>
        <v>22443.52</v>
      </c>
      <c r="E41" s="38">
        <f t="shared" si="8"/>
        <v>2401456.7490677964</v>
      </c>
      <c r="F41" s="39">
        <f t="shared" si="1"/>
        <v>6824.14</v>
      </c>
      <c r="G41" s="40"/>
      <c r="H41" s="41">
        <f t="shared" si="7"/>
        <v>29267.66</v>
      </c>
    </row>
    <row r="42" spans="1:8" s="42" customFormat="1">
      <c r="A42" s="37">
        <f t="shared" si="4"/>
        <v>44255</v>
      </c>
      <c r="B42" s="37">
        <f t="shared" si="10"/>
        <v>44286</v>
      </c>
      <c r="C42" s="37"/>
      <c r="D42" s="38">
        <f t="shared" si="9"/>
        <v>22443.52</v>
      </c>
      <c r="E42" s="38">
        <f t="shared" si="8"/>
        <v>2379013.2290677964</v>
      </c>
      <c r="F42" s="39">
        <f t="shared" si="1"/>
        <v>6106.13</v>
      </c>
      <c r="G42" s="40"/>
      <c r="H42" s="41">
        <f t="shared" si="7"/>
        <v>28549.65</v>
      </c>
    </row>
    <row r="43" spans="1:8" s="42" customFormat="1">
      <c r="A43" s="37">
        <f t="shared" si="4"/>
        <v>44286</v>
      </c>
      <c r="B43" s="37">
        <f t="shared" si="10"/>
        <v>44316</v>
      </c>
      <c r="C43" s="37"/>
      <c r="D43" s="38">
        <f t="shared" si="9"/>
        <v>22443.52</v>
      </c>
      <c r="E43" s="38">
        <f t="shared" si="8"/>
        <v>2356569.7090677964</v>
      </c>
      <c r="F43" s="39">
        <f t="shared" si="1"/>
        <v>6696.59</v>
      </c>
      <c r="G43" s="40"/>
      <c r="H43" s="41">
        <f t="shared" si="7"/>
        <v>29140.11</v>
      </c>
    </row>
    <row r="44" spans="1:8" s="42" customFormat="1">
      <c r="A44" s="37">
        <f t="shared" si="4"/>
        <v>44316</v>
      </c>
      <c r="B44" s="37">
        <f t="shared" si="10"/>
        <v>44347</v>
      </c>
      <c r="C44" s="37"/>
      <c r="D44" s="38">
        <f t="shared" si="9"/>
        <v>22443.52</v>
      </c>
      <c r="E44" s="38">
        <f t="shared" si="8"/>
        <v>2334126.1890677963</v>
      </c>
      <c r="F44" s="39">
        <f t="shared" si="1"/>
        <v>6418.85</v>
      </c>
      <c r="G44" s="40"/>
      <c r="H44" s="41">
        <f t="shared" si="7"/>
        <v>28862.370000000003</v>
      </c>
    </row>
    <row r="45" spans="1:8" s="42" customFormat="1">
      <c r="A45" s="37">
        <f t="shared" si="4"/>
        <v>44347</v>
      </c>
      <c r="B45" s="37">
        <f t="shared" si="10"/>
        <v>44377</v>
      </c>
      <c r="C45" s="37"/>
      <c r="D45" s="38">
        <f t="shared" si="9"/>
        <v>22443.52</v>
      </c>
      <c r="E45" s="38">
        <f t="shared" si="8"/>
        <v>2311682.6690677963</v>
      </c>
      <c r="F45" s="39">
        <f t="shared" si="1"/>
        <v>6569.03</v>
      </c>
      <c r="G45" s="40"/>
      <c r="H45" s="41">
        <f t="shared" si="7"/>
        <v>29012.55</v>
      </c>
    </row>
    <row r="46" spans="1:8" s="42" customFormat="1">
      <c r="A46" s="37">
        <f t="shared" si="4"/>
        <v>44377</v>
      </c>
      <c r="B46" s="37">
        <f t="shared" si="10"/>
        <v>44408</v>
      </c>
      <c r="C46" s="37"/>
      <c r="D46" s="38">
        <f t="shared" si="9"/>
        <v>22443.52</v>
      </c>
      <c r="E46" s="38">
        <f t="shared" si="8"/>
        <v>2289239.1490677963</v>
      </c>
      <c r="F46" s="39">
        <f t="shared" si="1"/>
        <v>6295.41</v>
      </c>
      <c r="G46" s="40"/>
      <c r="H46" s="41">
        <f t="shared" si="7"/>
        <v>28738.93</v>
      </c>
    </row>
    <row r="47" spans="1:8" s="42" customFormat="1">
      <c r="A47" s="37">
        <f t="shared" si="4"/>
        <v>44408</v>
      </c>
      <c r="B47" s="37">
        <f t="shared" si="10"/>
        <v>44439</v>
      </c>
      <c r="C47" s="37"/>
      <c r="D47" s="38">
        <f t="shared" si="9"/>
        <v>22443.52</v>
      </c>
      <c r="E47" s="38">
        <f t="shared" si="8"/>
        <v>2266795.6290677963</v>
      </c>
      <c r="F47" s="39">
        <f t="shared" si="1"/>
        <v>6441.48</v>
      </c>
      <c r="G47" s="40"/>
      <c r="H47" s="41">
        <f t="shared" si="7"/>
        <v>28885</v>
      </c>
    </row>
    <row r="48" spans="1:8" s="42" customFormat="1">
      <c r="A48" s="37">
        <f t="shared" si="4"/>
        <v>44439</v>
      </c>
      <c r="B48" s="37">
        <f t="shared" si="10"/>
        <v>44469</v>
      </c>
      <c r="C48" s="37"/>
      <c r="D48" s="38">
        <f t="shared" si="9"/>
        <v>22443.52</v>
      </c>
      <c r="E48" s="38">
        <f t="shared" si="8"/>
        <v>2244352.1090677963</v>
      </c>
      <c r="F48" s="39">
        <f t="shared" si="1"/>
        <v>6377.7</v>
      </c>
      <c r="G48" s="40"/>
      <c r="H48" s="41">
        <f t="shared" si="7"/>
        <v>28821.22</v>
      </c>
    </row>
    <row r="49" spans="1:8" s="42" customFormat="1">
      <c r="A49" s="37">
        <f t="shared" si="4"/>
        <v>44469</v>
      </c>
      <c r="B49" s="37">
        <f t="shared" si="10"/>
        <v>44500</v>
      </c>
      <c r="C49" s="37"/>
      <c r="D49" s="38">
        <f t="shared" si="9"/>
        <v>22443.52</v>
      </c>
      <c r="E49" s="38">
        <f t="shared" si="8"/>
        <v>2221908.5890677962</v>
      </c>
      <c r="F49" s="39">
        <f t="shared" si="1"/>
        <v>6110.25</v>
      </c>
      <c r="G49" s="40"/>
      <c r="H49" s="41">
        <f t="shared" si="7"/>
        <v>28553.77</v>
      </c>
    </row>
    <row r="50" spans="1:8" s="42" customFormat="1">
      <c r="A50" s="37">
        <f t="shared" si="4"/>
        <v>44500</v>
      </c>
      <c r="B50" s="37">
        <f t="shared" si="10"/>
        <v>44530</v>
      </c>
      <c r="C50" s="37"/>
      <c r="D50" s="38">
        <f t="shared" si="9"/>
        <v>22443.52</v>
      </c>
      <c r="E50" s="38">
        <f t="shared" si="8"/>
        <v>2199465.0690677962</v>
      </c>
      <c r="F50" s="39">
        <f t="shared" si="1"/>
        <v>6250.15</v>
      </c>
      <c r="G50" s="40"/>
      <c r="H50" s="41">
        <f t="shared" si="7"/>
        <v>28693.67</v>
      </c>
    </row>
    <row r="51" spans="1:8" s="42" customFormat="1">
      <c r="A51" s="37">
        <f t="shared" si="4"/>
        <v>44530</v>
      </c>
      <c r="B51" s="37">
        <f t="shared" si="10"/>
        <v>44561</v>
      </c>
      <c r="C51" s="37"/>
      <c r="D51" s="38">
        <f t="shared" si="9"/>
        <v>22443.52</v>
      </c>
      <c r="E51" s="38">
        <f t="shared" si="8"/>
        <v>2177021.5490677962</v>
      </c>
      <c r="F51" s="39">
        <f t="shared" si="1"/>
        <v>5986.81</v>
      </c>
      <c r="G51" s="40"/>
      <c r="H51" s="41">
        <f t="shared" si="7"/>
        <v>28430.33</v>
      </c>
    </row>
    <row r="52" spans="1:8" s="42" customFormat="1">
      <c r="A52" s="43">
        <f t="shared" si="4"/>
        <v>44561</v>
      </c>
      <c r="B52" s="43">
        <f t="shared" si="10"/>
        <v>44592</v>
      </c>
      <c r="C52" s="43"/>
      <c r="D52" s="45">
        <f t="shared" si="9"/>
        <v>22443.52</v>
      </c>
      <c r="E52" s="45">
        <f t="shared" si="8"/>
        <v>2154578.0290677962</v>
      </c>
      <c r="F52" s="64">
        <f t="shared" si="1"/>
        <v>6122.59</v>
      </c>
      <c r="G52" s="63"/>
      <c r="H52" s="63">
        <f t="shared" si="7"/>
        <v>28566.11</v>
      </c>
    </row>
    <row r="53" spans="1:8" s="42" customFormat="1">
      <c r="A53" s="37">
        <f t="shared" si="4"/>
        <v>44592</v>
      </c>
      <c r="B53" s="37">
        <f t="shared" si="10"/>
        <v>44620</v>
      </c>
      <c r="C53" s="37"/>
      <c r="D53" s="38">
        <f t="shared" si="9"/>
        <v>22443.52</v>
      </c>
      <c r="E53" s="38">
        <f t="shared" si="8"/>
        <v>2132134.5090677962</v>
      </c>
      <c r="F53" s="39">
        <f t="shared" si="1"/>
        <v>6058.82</v>
      </c>
      <c r="G53" s="40"/>
      <c r="H53" s="41">
        <f t="shared" si="7"/>
        <v>28502.34</v>
      </c>
    </row>
    <row r="54" spans="1:8" s="42" customFormat="1">
      <c r="A54" s="37">
        <f t="shared" si="4"/>
        <v>44620</v>
      </c>
      <c r="B54" s="37">
        <f t="shared" si="10"/>
        <v>44651</v>
      </c>
      <c r="C54" s="37"/>
      <c r="D54" s="38">
        <f t="shared" si="9"/>
        <v>22443.52</v>
      </c>
      <c r="E54" s="38">
        <f t="shared" si="8"/>
        <v>2109690.9890677962</v>
      </c>
      <c r="F54" s="39">
        <f t="shared" si="1"/>
        <v>5414.87</v>
      </c>
      <c r="G54" s="40"/>
      <c r="H54" s="41">
        <f t="shared" si="7"/>
        <v>27858.39</v>
      </c>
    </row>
    <row r="55" spans="1:8" s="42" customFormat="1">
      <c r="A55" s="37">
        <f t="shared" si="4"/>
        <v>44651</v>
      </c>
      <c r="B55" s="37">
        <f t="shared" si="10"/>
        <v>44681</v>
      </c>
      <c r="C55" s="37"/>
      <c r="D55" s="38">
        <f t="shared" si="9"/>
        <v>22443.52</v>
      </c>
      <c r="E55" s="38">
        <f t="shared" si="8"/>
        <v>2087247.4690677961</v>
      </c>
      <c r="F55" s="39">
        <f t="shared" si="1"/>
        <v>5931.26</v>
      </c>
      <c r="G55" s="40"/>
      <c r="H55" s="41">
        <f t="shared" si="7"/>
        <v>28374.78</v>
      </c>
    </row>
    <row r="56" spans="1:8" s="42" customFormat="1">
      <c r="A56" s="37">
        <f t="shared" si="4"/>
        <v>44681</v>
      </c>
      <c r="B56" s="37">
        <f t="shared" si="10"/>
        <v>44712</v>
      </c>
      <c r="C56" s="37"/>
      <c r="D56" s="38">
        <f t="shared" si="9"/>
        <v>22443.52</v>
      </c>
      <c r="E56" s="38">
        <f t="shared" si="8"/>
        <v>2064803.9490677961</v>
      </c>
      <c r="F56" s="39">
        <f t="shared" si="1"/>
        <v>5678.21</v>
      </c>
      <c r="G56" s="40"/>
      <c r="H56" s="41">
        <f t="shared" si="7"/>
        <v>28121.73</v>
      </c>
    </row>
    <row r="57" spans="1:8" s="42" customFormat="1">
      <c r="A57" s="37">
        <f t="shared" si="4"/>
        <v>44712</v>
      </c>
      <c r="B57" s="37">
        <f t="shared" si="10"/>
        <v>44742</v>
      </c>
      <c r="C57" s="37"/>
      <c r="D57" s="38">
        <f t="shared" si="9"/>
        <v>22443.52</v>
      </c>
      <c r="E57" s="38">
        <f t="shared" si="8"/>
        <v>2042360.4290677961</v>
      </c>
      <c r="F57" s="39">
        <f t="shared" si="1"/>
        <v>5803.71</v>
      </c>
      <c r="G57" s="40"/>
      <c r="H57" s="41">
        <f t="shared" si="7"/>
        <v>28247.23</v>
      </c>
    </row>
    <row r="58" spans="1:8" s="42" customFormat="1">
      <c r="A58" s="37">
        <f t="shared" si="4"/>
        <v>44742</v>
      </c>
      <c r="B58" s="37">
        <f t="shared" si="10"/>
        <v>44773</v>
      </c>
      <c r="C58" s="37"/>
      <c r="D58" s="38">
        <f t="shared" si="9"/>
        <v>22443.52</v>
      </c>
      <c r="E58" s="38">
        <f t="shared" si="8"/>
        <v>2019916.9090677961</v>
      </c>
      <c r="F58" s="39">
        <f t="shared" si="1"/>
        <v>5554.77</v>
      </c>
      <c r="G58" s="40"/>
      <c r="H58" s="41">
        <f t="shared" si="7"/>
        <v>27998.29</v>
      </c>
    </row>
    <row r="59" spans="1:8" s="42" customFormat="1">
      <c r="A59" s="37">
        <f t="shared" si="4"/>
        <v>44773</v>
      </c>
      <c r="B59" s="37">
        <f t="shared" si="10"/>
        <v>44804</v>
      </c>
      <c r="C59" s="37"/>
      <c r="D59" s="38">
        <f t="shared" si="9"/>
        <v>22443.52</v>
      </c>
      <c r="E59" s="38">
        <f t="shared" si="8"/>
        <v>1997473.3890677961</v>
      </c>
      <c r="F59" s="39">
        <f t="shared" si="1"/>
        <v>5676.15</v>
      </c>
      <c r="G59" s="40"/>
      <c r="H59" s="41">
        <f t="shared" si="7"/>
        <v>28119.67</v>
      </c>
    </row>
    <row r="60" spans="1:8" s="42" customFormat="1">
      <c r="A60" s="37">
        <f t="shared" si="4"/>
        <v>44804</v>
      </c>
      <c r="B60" s="37">
        <f t="shared" si="10"/>
        <v>44834</v>
      </c>
      <c r="C60" s="37"/>
      <c r="D60" s="38">
        <f t="shared" si="9"/>
        <v>22443.52</v>
      </c>
      <c r="E60" s="38">
        <f t="shared" si="8"/>
        <v>1975029.869067796</v>
      </c>
      <c r="F60" s="39">
        <f t="shared" si="1"/>
        <v>5612.38</v>
      </c>
      <c r="G60" s="40"/>
      <c r="H60" s="41">
        <f t="shared" si="7"/>
        <v>28055.9</v>
      </c>
    </row>
    <row r="61" spans="1:8" s="42" customFormat="1">
      <c r="A61" s="37">
        <f t="shared" si="4"/>
        <v>44834</v>
      </c>
      <c r="B61" s="37">
        <f t="shared" si="10"/>
        <v>44865</v>
      </c>
      <c r="C61" s="37"/>
      <c r="D61" s="38">
        <f t="shared" si="9"/>
        <v>22443.52</v>
      </c>
      <c r="E61" s="38">
        <f t="shared" si="8"/>
        <v>1952586.349067796</v>
      </c>
      <c r="F61" s="39">
        <f t="shared" si="1"/>
        <v>5369.61</v>
      </c>
      <c r="G61" s="40"/>
      <c r="H61" s="41">
        <f t="shared" si="7"/>
        <v>27813.13</v>
      </c>
    </row>
    <row r="62" spans="1:8" s="42" customFormat="1">
      <c r="A62" s="37">
        <f t="shared" si="4"/>
        <v>44865</v>
      </c>
      <c r="B62" s="37">
        <f t="shared" si="10"/>
        <v>44895</v>
      </c>
      <c r="C62" s="37"/>
      <c r="D62" s="38">
        <f t="shared" si="9"/>
        <v>22443.52</v>
      </c>
      <c r="E62" s="38">
        <f t="shared" si="8"/>
        <v>1930142.829067796</v>
      </c>
      <c r="F62" s="39">
        <f t="shared" si="1"/>
        <v>5484.82</v>
      </c>
      <c r="G62" s="40"/>
      <c r="H62" s="41">
        <f t="shared" si="7"/>
        <v>27928.34</v>
      </c>
    </row>
    <row r="63" spans="1:8" s="42" customFormat="1">
      <c r="A63" s="37">
        <f t="shared" si="4"/>
        <v>44895</v>
      </c>
      <c r="B63" s="37">
        <f t="shared" si="10"/>
        <v>44926</v>
      </c>
      <c r="C63" s="37"/>
      <c r="D63" s="38">
        <f t="shared" si="9"/>
        <v>22443.52</v>
      </c>
      <c r="E63" s="38">
        <f t="shared" si="8"/>
        <v>1907699.309067796</v>
      </c>
      <c r="F63" s="39">
        <f t="shared" si="1"/>
        <v>5246.17</v>
      </c>
      <c r="G63" s="40"/>
      <c r="H63" s="41">
        <f t="shared" si="7"/>
        <v>27689.690000000002</v>
      </c>
    </row>
    <row r="64" spans="1:8" s="42" customFormat="1">
      <c r="A64" s="43">
        <f t="shared" si="4"/>
        <v>44926</v>
      </c>
      <c r="B64" s="43">
        <f t="shared" si="10"/>
        <v>44957</v>
      </c>
      <c r="C64" s="43"/>
      <c r="D64" s="45">
        <f t="shared" si="9"/>
        <v>22443.52</v>
      </c>
      <c r="E64" s="45">
        <f t="shared" si="8"/>
        <v>1885255.789067796</v>
      </c>
      <c r="F64" s="64">
        <f t="shared" si="1"/>
        <v>5357.27</v>
      </c>
      <c r="G64" s="63"/>
      <c r="H64" s="63">
        <f t="shared" si="7"/>
        <v>27800.79</v>
      </c>
    </row>
    <row r="65" spans="1:8" s="42" customFormat="1">
      <c r="A65" s="37">
        <f t="shared" si="4"/>
        <v>44957</v>
      </c>
      <c r="B65" s="37">
        <f t="shared" si="10"/>
        <v>44985</v>
      </c>
      <c r="C65" s="37"/>
      <c r="D65" s="38">
        <f t="shared" si="9"/>
        <v>22443.52</v>
      </c>
      <c r="E65" s="38">
        <f t="shared" si="8"/>
        <v>1862812.2690677959</v>
      </c>
      <c r="F65" s="39">
        <f t="shared" si="1"/>
        <v>5293.49</v>
      </c>
      <c r="G65" s="40"/>
      <c r="H65" s="41">
        <f t="shared" si="7"/>
        <v>27737.010000000002</v>
      </c>
    </row>
    <row r="66" spans="1:8" s="42" customFormat="1">
      <c r="A66" s="37">
        <f t="shared" si="4"/>
        <v>44985</v>
      </c>
      <c r="B66" s="37">
        <f t="shared" si="10"/>
        <v>45016</v>
      </c>
      <c r="C66" s="37"/>
      <c r="D66" s="38">
        <f t="shared" si="9"/>
        <v>22443.52</v>
      </c>
      <c r="E66" s="38">
        <f t="shared" si="8"/>
        <v>1840368.7490677959</v>
      </c>
      <c r="F66" s="39">
        <f t="shared" si="1"/>
        <v>4723.6099999999997</v>
      </c>
      <c r="G66" s="40"/>
      <c r="H66" s="41">
        <f t="shared" si="7"/>
        <v>27167.13</v>
      </c>
    </row>
    <row r="67" spans="1:8" s="42" customFormat="1">
      <c r="A67" s="37">
        <f t="shared" si="4"/>
        <v>45016</v>
      </c>
      <c r="B67" s="37">
        <f t="shared" si="10"/>
        <v>45046</v>
      </c>
      <c r="C67" s="37"/>
      <c r="D67" s="38">
        <f t="shared" si="9"/>
        <v>22443.52</v>
      </c>
      <c r="E67" s="38">
        <f t="shared" si="8"/>
        <v>1817925.2290677959</v>
      </c>
      <c r="F67" s="39">
        <f t="shared" si="1"/>
        <v>5165.9399999999996</v>
      </c>
      <c r="G67" s="40"/>
      <c r="H67" s="41">
        <f t="shared" si="7"/>
        <v>27609.46</v>
      </c>
    </row>
    <row r="68" spans="1:8" s="42" customFormat="1">
      <c r="A68" s="37">
        <f t="shared" si="4"/>
        <v>45046</v>
      </c>
      <c r="B68" s="37">
        <f t="shared" si="10"/>
        <v>45077</v>
      </c>
      <c r="C68" s="37"/>
      <c r="D68" s="38">
        <f t="shared" si="9"/>
        <v>22443.52</v>
      </c>
      <c r="E68" s="38">
        <f t="shared" si="8"/>
        <v>1795481.7090677959</v>
      </c>
      <c r="F68" s="39">
        <f t="shared" si="1"/>
        <v>4937.57</v>
      </c>
      <c r="G68" s="40"/>
      <c r="H68" s="41">
        <f t="shared" si="7"/>
        <v>27381.09</v>
      </c>
    </row>
    <row r="69" spans="1:8" s="42" customFormat="1">
      <c r="A69" s="37">
        <f t="shared" si="4"/>
        <v>45077</v>
      </c>
      <c r="B69" s="37">
        <f t="shared" si="10"/>
        <v>45107</v>
      </c>
      <c r="C69" s="37"/>
      <c r="D69" s="38">
        <f t="shared" si="9"/>
        <v>22443.52</v>
      </c>
      <c r="E69" s="38">
        <f t="shared" si="8"/>
        <v>1773038.1890677959</v>
      </c>
      <c r="F69" s="39">
        <f t="shared" si="1"/>
        <v>5038.38</v>
      </c>
      <c r="G69" s="40"/>
      <c r="H69" s="41">
        <f t="shared" si="7"/>
        <v>27481.9</v>
      </c>
    </row>
    <row r="70" spans="1:8" s="42" customFormat="1">
      <c r="A70" s="37">
        <f t="shared" si="4"/>
        <v>45107</v>
      </c>
      <c r="B70" s="37">
        <f t="shared" si="10"/>
        <v>45138</v>
      </c>
      <c r="C70" s="37"/>
      <c r="D70" s="38">
        <f t="shared" si="9"/>
        <v>22443.52</v>
      </c>
      <c r="E70" s="38">
        <f t="shared" si="8"/>
        <v>1750594.6690677959</v>
      </c>
      <c r="F70" s="39">
        <f t="shared" si="1"/>
        <v>4814.1400000000003</v>
      </c>
      <c r="G70" s="40"/>
      <c r="H70" s="41">
        <f t="shared" si="7"/>
        <v>27257.66</v>
      </c>
    </row>
    <row r="71" spans="1:8" s="42" customFormat="1">
      <c r="A71" s="37">
        <f t="shared" si="4"/>
        <v>45138</v>
      </c>
      <c r="B71" s="37">
        <f t="shared" si="10"/>
        <v>45169</v>
      </c>
      <c r="C71" s="37"/>
      <c r="D71" s="38">
        <f t="shared" si="9"/>
        <v>22443.52</v>
      </c>
      <c r="E71" s="38">
        <f t="shared" si="8"/>
        <v>1728151.1490677958</v>
      </c>
      <c r="F71" s="39">
        <f t="shared" si="1"/>
        <v>4910.83</v>
      </c>
      <c r="G71" s="40"/>
      <c r="H71" s="41">
        <f t="shared" si="7"/>
        <v>27354.35</v>
      </c>
    </row>
    <row r="72" spans="1:8" s="42" customFormat="1">
      <c r="A72" s="37">
        <f t="shared" si="4"/>
        <v>45169</v>
      </c>
      <c r="B72" s="37">
        <f t="shared" si="10"/>
        <v>45199</v>
      </c>
      <c r="C72" s="37"/>
      <c r="D72" s="38">
        <f t="shared" si="9"/>
        <v>22443.52</v>
      </c>
      <c r="E72" s="38">
        <f t="shared" si="8"/>
        <v>1705707.6290677958</v>
      </c>
      <c r="F72" s="39">
        <f t="shared" si="1"/>
        <v>4847.05</v>
      </c>
      <c r="G72" s="40"/>
      <c r="H72" s="41">
        <f t="shared" si="7"/>
        <v>27290.57</v>
      </c>
    </row>
    <row r="73" spans="1:8" s="42" customFormat="1">
      <c r="A73" s="37">
        <f t="shared" si="4"/>
        <v>45199</v>
      </c>
      <c r="B73" s="37">
        <f t="shared" si="10"/>
        <v>45230</v>
      </c>
      <c r="C73" s="37"/>
      <c r="D73" s="38">
        <f t="shared" si="9"/>
        <v>22443.52</v>
      </c>
      <c r="E73" s="38">
        <f t="shared" si="8"/>
        <v>1683264.1090677958</v>
      </c>
      <c r="F73" s="39">
        <f t="shared" si="1"/>
        <v>4628.9799999999996</v>
      </c>
      <c r="G73" s="40"/>
      <c r="H73" s="41">
        <f t="shared" si="7"/>
        <v>27072.5</v>
      </c>
    </row>
    <row r="74" spans="1:8" s="42" customFormat="1">
      <c r="A74" s="37">
        <f t="shared" si="4"/>
        <v>45230</v>
      </c>
      <c r="B74" s="37">
        <f t="shared" si="10"/>
        <v>45260</v>
      </c>
      <c r="C74" s="37"/>
      <c r="D74" s="38">
        <f t="shared" si="9"/>
        <v>22443.52</v>
      </c>
      <c r="E74" s="38">
        <f t="shared" si="8"/>
        <v>1660820.5890677958</v>
      </c>
      <c r="F74" s="39">
        <f t="shared" si="1"/>
        <v>4719.5</v>
      </c>
      <c r="G74" s="40"/>
      <c r="H74" s="41">
        <f t="shared" si="7"/>
        <v>27163.02</v>
      </c>
    </row>
    <row r="75" spans="1:8" s="42" customFormat="1">
      <c r="A75" s="37">
        <f t="shared" si="4"/>
        <v>45260</v>
      </c>
      <c r="B75" s="37">
        <f t="shared" si="10"/>
        <v>45291</v>
      </c>
      <c r="C75" s="37"/>
      <c r="D75" s="38">
        <f t="shared" si="9"/>
        <v>22443.52</v>
      </c>
      <c r="E75" s="38">
        <f t="shared" si="8"/>
        <v>1638377.0690677958</v>
      </c>
      <c r="F75" s="39">
        <f t="shared" si="1"/>
        <v>4505.54</v>
      </c>
      <c r="G75" s="40"/>
      <c r="H75" s="41">
        <f t="shared" si="7"/>
        <v>26949.06</v>
      </c>
    </row>
    <row r="76" spans="1:8" s="42" customFormat="1">
      <c r="A76" s="43">
        <f t="shared" si="4"/>
        <v>45291</v>
      </c>
      <c r="B76" s="43">
        <f t="shared" si="10"/>
        <v>45322</v>
      </c>
      <c r="C76" s="43"/>
      <c r="D76" s="45">
        <f t="shared" si="9"/>
        <v>22443.52</v>
      </c>
      <c r="E76" s="45">
        <f t="shared" si="8"/>
        <v>1615933.5490677957</v>
      </c>
      <c r="F76" s="64">
        <f t="shared" si="1"/>
        <v>4591.9399999999996</v>
      </c>
      <c r="G76" s="63"/>
      <c r="H76" s="63">
        <f t="shared" si="7"/>
        <v>27035.46</v>
      </c>
    </row>
    <row r="77" spans="1:8" s="42" customFormat="1">
      <c r="A77" s="37">
        <f t="shared" si="4"/>
        <v>45322</v>
      </c>
      <c r="B77" s="37">
        <f t="shared" si="10"/>
        <v>45351</v>
      </c>
      <c r="C77" s="37"/>
      <c r="D77" s="38">
        <f t="shared" si="9"/>
        <v>22443.52</v>
      </c>
      <c r="E77" s="38">
        <f t="shared" si="8"/>
        <v>1593490.0290677957</v>
      </c>
      <c r="F77" s="39">
        <f t="shared" si="1"/>
        <v>4528.17</v>
      </c>
      <c r="G77" s="40"/>
      <c r="H77" s="41">
        <f t="shared" si="7"/>
        <v>26971.690000000002</v>
      </c>
    </row>
    <row r="78" spans="1:8" s="42" customFormat="1">
      <c r="A78" s="37">
        <f t="shared" si="4"/>
        <v>45351</v>
      </c>
      <c r="B78" s="37">
        <f t="shared" si="10"/>
        <v>45382</v>
      </c>
      <c r="C78" s="37"/>
      <c r="D78" s="38">
        <f t="shared" si="9"/>
        <v>22443.52</v>
      </c>
      <c r="E78" s="38">
        <f t="shared" si="8"/>
        <v>1571046.5090677957</v>
      </c>
      <c r="F78" s="39">
        <f t="shared" si="1"/>
        <v>4176.37</v>
      </c>
      <c r="G78" s="40"/>
      <c r="H78" s="41">
        <f t="shared" si="7"/>
        <v>26619.89</v>
      </c>
    </row>
    <row r="79" spans="1:8" s="42" customFormat="1">
      <c r="A79" s="37">
        <f t="shared" si="4"/>
        <v>45382</v>
      </c>
      <c r="B79" s="37">
        <f t="shared" si="10"/>
        <v>45412</v>
      </c>
      <c r="C79" s="37"/>
      <c r="D79" s="38">
        <f t="shared" si="9"/>
        <v>22443.52</v>
      </c>
      <c r="E79" s="38">
        <f t="shared" si="8"/>
        <v>1548602.9890677957</v>
      </c>
      <c r="F79" s="39">
        <f t="shared" si="1"/>
        <v>4400.6099999999997</v>
      </c>
      <c r="G79" s="40"/>
      <c r="H79" s="41">
        <f t="shared" si="7"/>
        <v>26844.13</v>
      </c>
    </row>
    <row r="80" spans="1:8" s="42" customFormat="1">
      <c r="A80" s="37">
        <f t="shared" si="4"/>
        <v>45412</v>
      </c>
      <c r="B80" s="37">
        <f t="shared" si="10"/>
        <v>45443</v>
      </c>
      <c r="C80" s="37"/>
      <c r="D80" s="38">
        <f t="shared" si="9"/>
        <v>22443.52</v>
      </c>
      <c r="E80" s="38">
        <f t="shared" si="8"/>
        <v>1526159.4690677957</v>
      </c>
      <c r="F80" s="39">
        <f t="shared" si="1"/>
        <v>4196.9399999999996</v>
      </c>
      <c r="G80" s="40"/>
      <c r="H80" s="41">
        <f t="shared" si="7"/>
        <v>26640.46</v>
      </c>
    </row>
    <row r="81" spans="1:8" s="42" customFormat="1">
      <c r="A81" s="37">
        <f t="shared" si="4"/>
        <v>45443</v>
      </c>
      <c r="B81" s="37">
        <f t="shared" si="10"/>
        <v>45473</v>
      </c>
      <c r="C81" s="37"/>
      <c r="D81" s="38">
        <f t="shared" si="9"/>
        <v>22443.52</v>
      </c>
      <c r="E81" s="38">
        <f t="shared" si="8"/>
        <v>1503715.9490677956</v>
      </c>
      <c r="F81" s="39">
        <f t="shared" ref="F81:F144" si="12">ROUND((E81*(A81-A80)*$D$9/360),2)</f>
        <v>4273.0600000000004</v>
      </c>
      <c r="G81" s="40"/>
      <c r="H81" s="41">
        <f t="shared" si="7"/>
        <v>26716.58</v>
      </c>
    </row>
    <row r="82" spans="1:8" s="42" customFormat="1">
      <c r="A82" s="37">
        <f t="shared" si="4"/>
        <v>45473</v>
      </c>
      <c r="B82" s="37">
        <f t="shared" si="10"/>
        <v>45504</v>
      </c>
      <c r="C82" s="37"/>
      <c r="D82" s="38">
        <f t="shared" si="9"/>
        <v>22443.52</v>
      </c>
      <c r="E82" s="38">
        <f t="shared" si="8"/>
        <v>1481272.4290677956</v>
      </c>
      <c r="F82" s="39">
        <f t="shared" si="12"/>
        <v>4073.5</v>
      </c>
      <c r="G82" s="40"/>
      <c r="H82" s="41">
        <f t="shared" si="7"/>
        <v>26517.02</v>
      </c>
    </row>
    <row r="83" spans="1:8" s="42" customFormat="1">
      <c r="A83" s="37">
        <f t="shared" si="4"/>
        <v>45504</v>
      </c>
      <c r="B83" s="37">
        <f t="shared" si="10"/>
        <v>45535</v>
      </c>
      <c r="C83" s="37"/>
      <c r="D83" s="38">
        <f t="shared" si="9"/>
        <v>22443.52</v>
      </c>
      <c r="E83" s="38">
        <f t="shared" si="8"/>
        <v>1458828.9090677956</v>
      </c>
      <c r="F83" s="39">
        <f t="shared" si="12"/>
        <v>4145.51</v>
      </c>
      <c r="G83" s="40"/>
      <c r="H83" s="41">
        <f t="shared" si="7"/>
        <v>26589.03</v>
      </c>
    </row>
    <row r="84" spans="1:8" s="42" customFormat="1">
      <c r="A84" s="37">
        <f t="shared" si="4"/>
        <v>45535</v>
      </c>
      <c r="B84" s="37">
        <f t="shared" si="10"/>
        <v>45565</v>
      </c>
      <c r="C84" s="37"/>
      <c r="D84" s="38">
        <f t="shared" si="9"/>
        <v>22443.52</v>
      </c>
      <c r="E84" s="38">
        <f t="shared" si="8"/>
        <v>1436385.3890677956</v>
      </c>
      <c r="F84" s="39">
        <f t="shared" si="12"/>
        <v>4081.73</v>
      </c>
      <c r="G84" s="40"/>
      <c r="H84" s="41">
        <f t="shared" si="7"/>
        <v>26525.25</v>
      </c>
    </row>
    <row r="85" spans="1:8" s="42" customFormat="1">
      <c r="A85" s="37">
        <f t="shared" ref="A85:A147" si="13">EOMONTH(A84,1)</f>
        <v>45565</v>
      </c>
      <c r="B85" s="37">
        <f t="shared" si="10"/>
        <v>45596</v>
      </c>
      <c r="C85" s="37"/>
      <c r="D85" s="38">
        <f t="shared" si="9"/>
        <v>22443.52</v>
      </c>
      <c r="E85" s="38">
        <f t="shared" si="8"/>
        <v>1413941.8690677956</v>
      </c>
      <c r="F85" s="39">
        <f t="shared" si="12"/>
        <v>3888.34</v>
      </c>
      <c r="G85" s="40"/>
      <c r="H85" s="41">
        <f t="shared" ref="H85:H147" si="14">D85+F85</f>
        <v>26331.86</v>
      </c>
    </row>
    <row r="86" spans="1:8" s="42" customFormat="1">
      <c r="A86" s="37">
        <f t="shared" si="13"/>
        <v>45596</v>
      </c>
      <c r="B86" s="37">
        <f t="shared" si="10"/>
        <v>45626</v>
      </c>
      <c r="C86" s="37"/>
      <c r="D86" s="38">
        <f t="shared" si="9"/>
        <v>22443.52</v>
      </c>
      <c r="E86" s="38">
        <f t="shared" si="8"/>
        <v>1391498.3490677956</v>
      </c>
      <c r="F86" s="39">
        <f t="shared" si="12"/>
        <v>3954.17</v>
      </c>
      <c r="G86" s="40"/>
      <c r="H86" s="41">
        <f t="shared" si="14"/>
        <v>26397.690000000002</v>
      </c>
    </row>
    <row r="87" spans="1:8" s="42" customFormat="1">
      <c r="A87" s="37">
        <f t="shared" si="13"/>
        <v>45626</v>
      </c>
      <c r="B87" s="37">
        <f t="shared" si="10"/>
        <v>45657</v>
      </c>
      <c r="C87" s="37"/>
      <c r="D87" s="38">
        <f t="shared" si="9"/>
        <v>22443.52</v>
      </c>
      <c r="E87" s="38">
        <f t="shared" si="8"/>
        <v>1369054.8290677955</v>
      </c>
      <c r="F87" s="39">
        <f t="shared" si="12"/>
        <v>3764.9</v>
      </c>
      <c r="G87" s="40"/>
      <c r="H87" s="41">
        <f t="shared" si="14"/>
        <v>26208.420000000002</v>
      </c>
    </row>
    <row r="88" spans="1:8" s="42" customFormat="1">
      <c r="A88" s="43">
        <f t="shared" si="13"/>
        <v>45657</v>
      </c>
      <c r="B88" s="43">
        <f t="shared" si="10"/>
        <v>45688</v>
      </c>
      <c r="C88" s="43"/>
      <c r="D88" s="45">
        <f t="shared" si="9"/>
        <v>22443.52</v>
      </c>
      <c r="E88" s="45">
        <f t="shared" si="8"/>
        <v>1346611.3090677955</v>
      </c>
      <c r="F88" s="64">
        <f t="shared" si="12"/>
        <v>3826.62</v>
      </c>
      <c r="G88" s="63"/>
      <c r="H88" s="63">
        <f t="shared" si="14"/>
        <v>26270.14</v>
      </c>
    </row>
    <row r="89" spans="1:8" s="42" customFormat="1">
      <c r="A89" s="37">
        <f t="shared" si="13"/>
        <v>45688</v>
      </c>
      <c r="B89" s="37">
        <f t="shared" si="10"/>
        <v>45716</v>
      </c>
      <c r="C89" s="37"/>
      <c r="D89" s="38">
        <f t="shared" si="9"/>
        <v>22443.52</v>
      </c>
      <c r="E89" s="38">
        <f t="shared" si="8"/>
        <v>1324167.7890677955</v>
      </c>
      <c r="F89" s="39">
        <f t="shared" si="12"/>
        <v>3762.84</v>
      </c>
      <c r="G89" s="40"/>
      <c r="H89" s="41">
        <f t="shared" si="14"/>
        <v>26206.36</v>
      </c>
    </row>
    <row r="90" spans="1:8" s="42" customFormat="1">
      <c r="A90" s="37">
        <f t="shared" si="13"/>
        <v>45716</v>
      </c>
      <c r="B90" s="37">
        <f t="shared" si="10"/>
        <v>45747</v>
      </c>
      <c r="C90" s="37"/>
      <c r="D90" s="38">
        <f t="shared" si="9"/>
        <v>22443.52</v>
      </c>
      <c r="E90" s="38">
        <f t="shared" si="8"/>
        <v>1301724.2690677955</v>
      </c>
      <c r="F90" s="39">
        <f t="shared" si="12"/>
        <v>3341.09</v>
      </c>
      <c r="G90" s="40"/>
      <c r="H90" s="41">
        <f t="shared" si="14"/>
        <v>25784.61</v>
      </c>
    </row>
    <row r="91" spans="1:8" s="42" customFormat="1">
      <c r="A91" s="37">
        <f t="shared" si="13"/>
        <v>45747</v>
      </c>
      <c r="B91" s="37">
        <f t="shared" si="10"/>
        <v>45777</v>
      </c>
      <c r="C91" s="37"/>
      <c r="D91" s="38">
        <f t="shared" si="9"/>
        <v>22443.52</v>
      </c>
      <c r="E91" s="38">
        <f t="shared" si="8"/>
        <v>1279280.7490677955</v>
      </c>
      <c r="F91" s="39">
        <f t="shared" si="12"/>
        <v>3635.29</v>
      </c>
      <c r="G91" s="40"/>
      <c r="H91" s="41">
        <f t="shared" si="14"/>
        <v>26078.81</v>
      </c>
    </row>
    <row r="92" spans="1:8" s="42" customFormat="1">
      <c r="A92" s="37">
        <f t="shared" si="13"/>
        <v>45777</v>
      </c>
      <c r="B92" s="37">
        <f t="shared" si="10"/>
        <v>45808</v>
      </c>
      <c r="C92" s="37"/>
      <c r="D92" s="38">
        <f t="shared" si="9"/>
        <v>22443.52</v>
      </c>
      <c r="E92" s="38">
        <f t="shared" si="8"/>
        <v>1256837.2290677954</v>
      </c>
      <c r="F92" s="39">
        <f t="shared" si="12"/>
        <v>3456.3</v>
      </c>
      <c r="G92" s="40"/>
      <c r="H92" s="41">
        <f t="shared" si="14"/>
        <v>25899.82</v>
      </c>
    </row>
    <row r="93" spans="1:8" s="42" customFormat="1">
      <c r="A93" s="37">
        <f t="shared" si="13"/>
        <v>45808</v>
      </c>
      <c r="B93" s="37">
        <f t="shared" si="10"/>
        <v>45838</v>
      </c>
      <c r="C93" s="37"/>
      <c r="D93" s="38">
        <f t="shared" si="9"/>
        <v>22443.52</v>
      </c>
      <c r="E93" s="38">
        <f t="shared" ref="E93:E147" si="15">E92-D92</f>
        <v>1234393.7090677954</v>
      </c>
      <c r="F93" s="39">
        <f t="shared" si="12"/>
        <v>3507.74</v>
      </c>
      <c r="G93" s="40"/>
      <c r="H93" s="41">
        <f t="shared" si="14"/>
        <v>25951.260000000002</v>
      </c>
    </row>
    <row r="94" spans="1:8" s="42" customFormat="1">
      <c r="A94" s="37">
        <f t="shared" si="13"/>
        <v>45838</v>
      </c>
      <c r="B94" s="37">
        <f t="shared" si="10"/>
        <v>45869</v>
      </c>
      <c r="C94" s="37"/>
      <c r="D94" s="38">
        <f t="shared" si="9"/>
        <v>22443.52</v>
      </c>
      <c r="E94" s="38">
        <f t="shared" si="15"/>
        <v>1211950.1890677954</v>
      </c>
      <c r="F94" s="39">
        <f t="shared" si="12"/>
        <v>3332.86</v>
      </c>
      <c r="G94" s="40"/>
      <c r="H94" s="41">
        <f t="shared" si="14"/>
        <v>25776.38</v>
      </c>
    </row>
    <row r="95" spans="1:8" s="42" customFormat="1">
      <c r="A95" s="37">
        <f t="shared" si="13"/>
        <v>45869</v>
      </c>
      <c r="B95" s="37">
        <f t="shared" si="10"/>
        <v>45900</v>
      </c>
      <c r="C95" s="37"/>
      <c r="D95" s="38">
        <f t="shared" ref="D95:D146" si="16">ROUND(D94,2)</f>
        <v>22443.52</v>
      </c>
      <c r="E95" s="38">
        <f t="shared" si="15"/>
        <v>1189506.6690677954</v>
      </c>
      <c r="F95" s="39">
        <f t="shared" si="12"/>
        <v>3380.18</v>
      </c>
      <c r="G95" s="40"/>
      <c r="H95" s="41">
        <f t="shared" si="14"/>
        <v>25823.7</v>
      </c>
    </row>
    <row r="96" spans="1:8" s="42" customFormat="1">
      <c r="A96" s="37">
        <f t="shared" si="13"/>
        <v>45900</v>
      </c>
      <c r="B96" s="37">
        <f t="shared" si="10"/>
        <v>45930</v>
      </c>
      <c r="C96" s="37"/>
      <c r="D96" s="38">
        <f t="shared" si="16"/>
        <v>22443.52</v>
      </c>
      <c r="E96" s="38">
        <f t="shared" si="15"/>
        <v>1167063.1490677954</v>
      </c>
      <c r="F96" s="39">
        <f t="shared" si="12"/>
        <v>3316.4</v>
      </c>
      <c r="G96" s="40"/>
      <c r="H96" s="41">
        <f t="shared" si="14"/>
        <v>25759.920000000002</v>
      </c>
    </row>
    <row r="97" spans="1:8" s="42" customFormat="1">
      <c r="A97" s="37">
        <f t="shared" si="13"/>
        <v>45930</v>
      </c>
      <c r="B97" s="37">
        <f t="shared" ref="B97:B147" si="17">A98</f>
        <v>45961</v>
      </c>
      <c r="C97" s="37"/>
      <c r="D97" s="38">
        <f t="shared" si="16"/>
        <v>22443.52</v>
      </c>
      <c r="E97" s="38">
        <f t="shared" si="15"/>
        <v>1144619.6290677954</v>
      </c>
      <c r="F97" s="39">
        <f t="shared" si="12"/>
        <v>3147.7</v>
      </c>
      <c r="G97" s="40"/>
      <c r="H97" s="41">
        <f t="shared" si="14"/>
        <v>25591.22</v>
      </c>
    </row>
    <row r="98" spans="1:8" s="42" customFormat="1">
      <c r="A98" s="37">
        <f t="shared" si="13"/>
        <v>45961</v>
      </c>
      <c r="B98" s="37">
        <f t="shared" si="17"/>
        <v>45991</v>
      </c>
      <c r="C98" s="37"/>
      <c r="D98" s="38">
        <f t="shared" si="16"/>
        <v>22443.52</v>
      </c>
      <c r="E98" s="38">
        <f t="shared" si="15"/>
        <v>1122176.1090677953</v>
      </c>
      <c r="F98" s="39">
        <f t="shared" si="12"/>
        <v>3188.85</v>
      </c>
      <c r="G98" s="40"/>
      <c r="H98" s="41">
        <f t="shared" si="14"/>
        <v>25632.37</v>
      </c>
    </row>
    <row r="99" spans="1:8" s="42" customFormat="1">
      <c r="A99" s="37">
        <f t="shared" si="13"/>
        <v>45991</v>
      </c>
      <c r="B99" s="37">
        <f t="shared" si="17"/>
        <v>46022</v>
      </c>
      <c r="C99" s="37"/>
      <c r="D99" s="38">
        <f t="shared" si="16"/>
        <v>22443.52</v>
      </c>
      <c r="E99" s="38">
        <f t="shared" si="15"/>
        <v>1099732.5890677953</v>
      </c>
      <c r="F99" s="39">
        <f t="shared" si="12"/>
        <v>3024.26</v>
      </c>
      <c r="G99" s="40"/>
      <c r="H99" s="41">
        <f t="shared" si="14"/>
        <v>25467.78</v>
      </c>
    </row>
    <row r="100" spans="1:8" s="42" customFormat="1">
      <c r="A100" s="43">
        <f t="shared" si="13"/>
        <v>46022</v>
      </c>
      <c r="B100" s="43">
        <f t="shared" si="17"/>
        <v>46053</v>
      </c>
      <c r="C100" s="43"/>
      <c r="D100" s="45">
        <f t="shared" si="16"/>
        <v>22443.52</v>
      </c>
      <c r="E100" s="45">
        <f t="shared" si="15"/>
        <v>1077289.0690677953</v>
      </c>
      <c r="F100" s="64">
        <f t="shared" si="12"/>
        <v>3061.3</v>
      </c>
      <c r="G100" s="63"/>
      <c r="H100" s="63">
        <f t="shared" si="14"/>
        <v>25504.82</v>
      </c>
    </row>
    <row r="101" spans="1:8" s="42" customFormat="1">
      <c r="A101" s="37">
        <f t="shared" si="13"/>
        <v>46053</v>
      </c>
      <c r="B101" s="37">
        <f t="shared" si="17"/>
        <v>46081</v>
      </c>
      <c r="C101" s="37"/>
      <c r="D101" s="38">
        <f t="shared" si="16"/>
        <v>22443.52</v>
      </c>
      <c r="E101" s="38">
        <f t="shared" si="15"/>
        <v>1054845.5490677953</v>
      </c>
      <c r="F101" s="39">
        <f t="shared" si="12"/>
        <v>2997.52</v>
      </c>
      <c r="G101" s="40"/>
      <c r="H101" s="41">
        <f t="shared" si="14"/>
        <v>25441.040000000001</v>
      </c>
    </row>
    <row r="102" spans="1:8" s="42" customFormat="1">
      <c r="A102" s="37">
        <f t="shared" si="13"/>
        <v>46081</v>
      </c>
      <c r="B102" s="37">
        <f t="shared" si="17"/>
        <v>46112</v>
      </c>
      <c r="C102" s="37"/>
      <c r="D102" s="38">
        <f t="shared" si="16"/>
        <v>22443.52</v>
      </c>
      <c r="E102" s="38">
        <f t="shared" si="15"/>
        <v>1032402.0290677953</v>
      </c>
      <c r="F102" s="39">
        <f t="shared" si="12"/>
        <v>2649.83</v>
      </c>
      <c r="G102" s="40"/>
      <c r="H102" s="41">
        <f t="shared" si="14"/>
        <v>25093.35</v>
      </c>
    </row>
    <row r="103" spans="1:8" s="42" customFormat="1">
      <c r="A103" s="37">
        <f t="shared" si="13"/>
        <v>46112</v>
      </c>
      <c r="B103" s="37">
        <f t="shared" si="17"/>
        <v>46142</v>
      </c>
      <c r="C103" s="37"/>
      <c r="D103" s="38">
        <f t="shared" si="16"/>
        <v>22443.52</v>
      </c>
      <c r="E103" s="38">
        <f t="shared" si="15"/>
        <v>1009958.5090677952</v>
      </c>
      <c r="F103" s="39">
        <f t="shared" si="12"/>
        <v>2869.97</v>
      </c>
      <c r="G103" s="40"/>
      <c r="H103" s="41">
        <f t="shared" si="14"/>
        <v>25313.49</v>
      </c>
    </row>
    <row r="104" spans="1:8" s="42" customFormat="1">
      <c r="A104" s="37">
        <f t="shared" si="13"/>
        <v>46142</v>
      </c>
      <c r="B104" s="37">
        <f t="shared" si="17"/>
        <v>46173</v>
      </c>
      <c r="C104" s="37"/>
      <c r="D104" s="38">
        <f t="shared" si="16"/>
        <v>22443.52</v>
      </c>
      <c r="E104" s="38">
        <f t="shared" si="15"/>
        <v>987514.98906779522</v>
      </c>
      <c r="F104" s="39">
        <f t="shared" si="12"/>
        <v>2715.67</v>
      </c>
      <c r="G104" s="40"/>
      <c r="H104" s="41">
        <f t="shared" si="14"/>
        <v>25159.190000000002</v>
      </c>
    </row>
    <row r="105" spans="1:8" s="42" customFormat="1">
      <c r="A105" s="37">
        <f t="shared" si="13"/>
        <v>46173</v>
      </c>
      <c r="B105" s="37">
        <f t="shared" si="17"/>
        <v>46203</v>
      </c>
      <c r="C105" s="37"/>
      <c r="D105" s="38">
        <f t="shared" si="16"/>
        <v>22443.52</v>
      </c>
      <c r="E105" s="38">
        <f t="shared" si="15"/>
        <v>965071.4690677952</v>
      </c>
      <c r="F105" s="39">
        <f t="shared" si="12"/>
        <v>2742.41</v>
      </c>
      <c r="G105" s="40"/>
      <c r="H105" s="41">
        <f t="shared" si="14"/>
        <v>25185.93</v>
      </c>
    </row>
    <row r="106" spans="1:8" s="42" customFormat="1">
      <c r="A106" s="37">
        <f t="shared" si="13"/>
        <v>46203</v>
      </c>
      <c r="B106" s="37">
        <f t="shared" si="17"/>
        <v>46234</v>
      </c>
      <c r="C106" s="37"/>
      <c r="D106" s="38">
        <f t="shared" si="16"/>
        <v>22443.52</v>
      </c>
      <c r="E106" s="38">
        <f t="shared" si="15"/>
        <v>942627.94906779518</v>
      </c>
      <c r="F106" s="39">
        <f t="shared" si="12"/>
        <v>2592.23</v>
      </c>
      <c r="G106" s="40"/>
      <c r="H106" s="41">
        <f t="shared" si="14"/>
        <v>25035.75</v>
      </c>
    </row>
    <row r="107" spans="1:8" s="42" customFormat="1">
      <c r="A107" s="37">
        <f t="shared" si="13"/>
        <v>46234</v>
      </c>
      <c r="B107" s="37">
        <f t="shared" si="17"/>
        <v>46265</v>
      </c>
      <c r="C107" s="37"/>
      <c r="D107" s="38">
        <f t="shared" si="16"/>
        <v>22443.52</v>
      </c>
      <c r="E107" s="38">
        <f t="shared" si="15"/>
        <v>920184.42906779516</v>
      </c>
      <c r="F107" s="39">
        <f t="shared" si="12"/>
        <v>2614.86</v>
      </c>
      <c r="G107" s="40"/>
      <c r="H107" s="41">
        <f t="shared" si="14"/>
        <v>25058.38</v>
      </c>
    </row>
    <row r="108" spans="1:8" s="42" customFormat="1">
      <c r="A108" s="37">
        <f t="shared" si="13"/>
        <v>46265</v>
      </c>
      <c r="B108" s="37">
        <f t="shared" si="17"/>
        <v>46295</v>
      </c>
      <c r="C108" s="37"/>
      <c r="D108" s="38">
        <f t="shared" si="16"/>
        <v>22443.52</v>
      </c>
      <c r="E108" s="38">
        <f t="shared" si="15"/>
        <v>897740.90906779515</v>
      </c>
      <c r="F108" s="39">
        <f t="shared" si="12"/>
        <v>2551.08</v>
      </c>
      <c r="G108" s="40"/>
      <c r="H108" s="41">
        <f t="shared" si="14"/>
        <v>24994.6</v>
      </c>
    </row>
    <row r="109" spans="1:8" s="42" customFormat="1">
      <c r="A109" s="37">
        <f t="shared" si="13"/>
        <v>46295</v>
      </c>
      <c r="B109" s="37">
        <f t="shared" si="17"/>
        <v>46326</v>
      </c>
      <c r="C109" s="37"/>
      <c r="D109" s="38">
        <f t="shared" si="16"/>
        <v>22443.52</v>
      </c>
      <c r="E109" s="38">
        <f t="shared" si="15"/>
        <v>875297.38906779513</v>
      </c>
      <c r="F109" s="39">
        <f t="shared" si="12"/>
        <v>2407.0700000000002</v>
      </c>
      <c r="G109" s="40"/>
      <c r="H109" s="41">
        <f t="shared" si="14"/>
        <v>24850.59</v>
      </c>
    </row>
    <row r="110" spans="1:8" s="42" customFormat="1">
      <c r="A110" s="37">
        <f t="shared" si="13"/>
        <v>46326</v>
      </c>
      <c r="B110" s="37">
        <f t="shared" si="17"/>
        <v>46356</v>
      </c>
      <c r="C110" s="37"/>
      <c r="D110" s="38">
        <f t="shared" si="16"/>
        <v>22443.52</v>
      </c>
      <c r="E110" s="38">
        <f t="shared" si="15"/>
        <v>852853.86906779511</v>
      </c>
      <c r="F110" s="39">
        <f t="shared" si="12"/>
        <v>2423.5300000000002</v>
      </c>
      <c r="G110" s="40"/>
      <c r="H110" s="41">
        <f t="shared" si="14"/>
        <v>24867.05</v>
      </c>
    </row>
    <row r="111" spans="1:8" s="42" customFormat="1">
      <c r="A111" s="37">
        <f t="shared" si="13"/>
        <v>46356</v>
      </c>
      <c r="B111" s="37">
        <f t="shared" si="17"/>
        <v>46387</v>
      </c>
      <c r="C111" s="37"/>
      <c r="D111" s="38">
        <f t="shared" si="16"/>
        <v>22443.52</v>
      </c>
      <c r="E111" s="38">
        <f t="shared" si="15"/>
        <v>830410.34906779509</v>
      </c>
      <c r="F111" s="39">
        <f t="shared" si="12"/>
        <v>2283.63</v>
      </c>
      <c r="G111" s="40"/>
      <c r="H111" s="41">
        <f t="shared" si="14"/>
        <v>24727.15</v>
      </c>
    </row>
    <row r="112" spans="1:8" s="42" customFormat="1">
      <c r="A112" s="43">
        <f t="shared" si="13"/>
        <v>46387</v>
      </c>
      <c r="B112" s="43">
        <f t="shared" si="17"/>
        <v>46418</v>
      </c>
      <c r="C112" s="43"/>
      <c r="D112" s="45">
        <f t="shared" si="16"/>
        <v>22443.52</v>
      </c>
      <c r="E112" s="45">
        <f t="shared" si="15"/>
        <v>807966.82906779507</v>
      </c>
      <c r="F112" s="64">
        <f t="shared" si="12"/>
        <v>2295.9699999999998</v>
      </c>
      <c r="G112" s="63"/>
      <c r="H112" s="63">
        <f t="shared" si="14"/>
        <v>24739.49</v>
      </c>
    </row>
    <row r="113" spans="1:8" s="42" customFormat="1">
      <c r="A113" s="37">
        <f t="shared" si="13"/>
        <v>46418</v>
      </c>
      <c r="B113" s="37">
        <f t="shared" si="17"/>
        <v>46446</v>
      </c>
      <c r="C113" s="37"/>
      <c r="D113" s="38">
        <f t="shared" si="16"/>
        <v>22443.52</v>
      </c>
      <c r="E113" s="38">
        <f t="shared" si="15"/>
        <v>785523.30906779505</v>
      </c>
      <c r="F113" s="39">
        <f t="shared" si="12"/>
        <v>2232.1999999999998</v>
      </c>
      <c r="G113" s="40"/>
      <c r="H113" s="41">
        <f t="shared" si="14"/>
        <v>24675.72</v>
      </c>
    </row>
    <row r="114" spans="1:8" s="42" customFormat="1">
      <c r="A114" s="37">
        <f t="shared" si="13"/>
        <v>46446</v>
      </c>
      <c r="B114" s="37">
        <f t="shared" si="17"/>
        <v>46477</v>
      </c>
      <c r="C114" s="37"/>
      <c r="D114" s="38">
        <f t="shared" si="16"/>
        <v>22443.52</v>
      </c>
      <c r="E114" s="38">
        <f t="shared" si="15"/>
        <v>763079.78906779503</v>
      </c>
      <c r="F114" s="39">
        <f t="shared" si="12"/>
        <v>1958.57</v>
      </c>
      <c r="G114" s="40"/>
      <c r="H114" s="41">
        <f t="shared" si="14"/>
        <v>24402.09</v>
      </c>
    </row>
    <row r="115" spans="1:8" s="42" customFormat="1">
      <c r="A115" s="37">
        <f t="shared" si="13"/>
        <v>46477</v>
      </c>
      <c r="B115" s="37">
        <f t="shared" si="17"/>
        <v>46507</v>
      </c>
      <c r="C115" s="37"/>
      <c r="D115" s="38">
        <f t="shared" si="16"/>
        <v>22443.52</v>
      </c>
      <c r="E115" s="38">
        <f t="shared" si="15"/>
        <v>740636.26906779502</v>
      </c>
      <c r="F115" s="39">
        <f t="shared" si="12"/>
        <v>2104.64</v>
      </c>
      <c r="G115" s="40"/>
      <c r="H115" s="41">
        <f t="shared" si="14"/>
        <v>24548.16</v>
      </c>
    </row>
    <row r="116" spans="1:8" s="42" customFormat="1">
      <c r="A116" s="37">
        <f t="shared" si="13"/>
        <v>46507</v>
      </c>
      <c r="B116" s="37">
        <f t="shared" si="17"/>
        <v>46538</v>
      </c>
      <c r="C116" s="37"/>
      <c r="D116" s="38">
        <f t="shared" si="16"/>
        <v>22443.52</v>
      </c>
      <c r="E116" s="38">
        <f t="shared" si="15"/>
        <v>718192.749067795</v>
      </c>
      <c r="F116" s="39">
        <f t="shared" si="12"/>
        <v>1975.03</v>
      </c>
      <c r="G116" s="40"/>
      <c r="H116" s="41">
        <f t="shared" si="14"/>
        <v>24418.55</v>
      </c>
    </row>
    <row r="117" spans="1:8" s="42" customFormat="1">
      <c r="A117" s="37">
        <f t="shared" si="13"/>
        <v>46538</v>
      </c>
      <c r="B117" s="37">
        <f t="shared" si="17"/>
        <v>46568</v>
      </c>
      <c r="C117" s="37"/>
      <c r="D117" s="38">
        <f t="shared" si="16"/>
        <v>22443.52</v>
      </c>
      <c r="E117" s="38">
        <f t="shared" si="15"/>
        <v>695749.22906779498</v>
      </c>
      <c r="F117" s="39">
        <f t="shared" si="12"/>
        <v>1977.09</v>
      </c>
      <c r="G117" s="40"/>
      <c r="H117" s="41">
        <f t="shared" si="14"/>
        <v>24420.61</v>
      </c>
    </row>
    <row r="118" spans="1:8" s="42" customFormat="1">
      <c r="A118" s="37">
        <f t="shared" si="13"/>
        <v>46568</v>
      </c>
      <c r="B118" s="37">
        <f t="shared" si="17"/>
        <v>46599</v>
      </c>
      <c r="C118" s="37"/>
      <c r="D118" s="38">
        <f t="shared" si="16"/>
        <v>22443.52</v>
      </c>
      <c r="E118" s="38">
        <f t="shared" si="15"/>
        <v>673305.70906779496</v>
      </c>
      <c r="F118" s="39">
        <f t="shared" si="12"/>
        <v>1851.59</v>
      </c>
      <c r="G118" s="40"/>
      <c r="H118" s="41">
        <f t="shared" si="14"/>
        <v>24295.11</v>
      </c>
    </row>
    <row r="119" spans="1:8" s="42" customFormat="1">
      <c r="A119" s="37">
        <f t="shared" si="13"/>
        <v>46599</v>
      </c>
      <c r="B119" s="37">
        <f t="shared" si="17"/>
        <v>46630</v>
      </c>
      <c r="C119" s="37"/>
      <c r="D119" s="38">
        <f t="shared" si="16"/>
        <v>22443.52</v>
      </c>
      <c r="E119" s="38">
        <f t="shared" si="15"/>
        <v>650862.18906779494</v>
      </c>
      <c r="F119" s="39">
        <f t="shared" si="12"/>
        <v>1849.53</v>
      </c>
      <c r="G119" s="40"/>
      <c r="H119" s="41">
        <f t="shared" si="14"/>
        <v>24293.05</v>
      </c>
    </row>
    <row r="120" spans="1:8" s="42" customFormat="1">
      <c r="A120" s="37">
        <f t="shared" si="13"/>
        <v>46630</v>
      </c>
      <c r="B120" s="37">
        <f t="shared" si="17"/>
        <v>46660</v>
      </c>
      <c r="C120" s="37"/>
      <c r="D120" s="38">
        <f t="shared" si="16"/>
        <v>22443.52</v>
      </c>
      <c r="E120" s="38">
        <f t="shared" si="15"/>
        <v>628418.66906779492</v>
      </c>
      <c r="F120" s="39">
        <f t="shared" si="12"/>
        <v>1785.76</v>
      </c>
      <c r="G120" s="40"/>
      <c r="H120" s="41">
        <f t="shared" si="14"/>
        <v>24229.279999999999</v>
      </c>
    </row>
    <row r="121" spans="1:8" s="42" customFormat="1">
      <c r="A121" s="37">
        <f t="shared" si="13"/>
        <v>46660</v>
      </c>
      <c r="B121" s="37">
        <f t="shared" si="17"/>
        <v>46691</v>
      </c>
      <c r="C121" s="37"/>
      <c r="D121" s="38">
        <f t="shared" si="16"/>
        <v>22443.52</v>
      </c>
      <c r="E121" s="38">
        <f t="shared" si="15"/>
        <v>605975.1490677949</v>
      </c>
      <c r="F121" s="39">
        <f t="shared" si="12"/>
        <v>1666.43</v>
      </c>
      <c r="G121" s="40"/>
      <c r="H121" s="41">
        <f t="shared" si="14"/>
        <v>24109.95</v>
      </c>
    </row>
    <row r="122" spans="1:8" s="42" customFormat="1">
      <c r="A122" s="37">
        <f t="shared" si="13"/>
        <v>46691</v>
      </c>
      <c r="B122" s="37">
        <f t="shared" si="17"/>
        <v>46721</v>
      </c>
      <c r="C122" s="37"/>
      <c r="D122" s="38">
        <f t="shared" si="16"/>
        <v>22443.52</v>
      </c>
      <c r="E122" s="38">
        <f t="shared" si="15"/>
        <v>583531.62906779489</v>
      </c>
      <c r="F122" s="39">
        <f t="shared" si="12"/>
        <v>1658.2</v>
      </c>
      <c r="G122" s="40"/>
      <c r="H122" s="41">
        <f t="shared" si="14"/>
        <v>24101.72</v>
      </c>
    </row>
    <row r="123" spans="1:8" s="42" customFormat="1">
      <c r="A123" s="37">
        <f t="shared" si="13"/>
        <v>46721</v>
      </c>
      <c r="B123" s="37">
        <f t="shared" si="17"/>
        <v>46752</v>
      </c>
      <c r="C123" s="37"/>
      <c r="D123" s="38">
        <f t="shared" si="16"/>
        <v>22443.52</v>
      </c>
      <c r="E123" s="38">
        <f t="shared" si="15"/>
        <v>561088.10906779487</v>
      </c>
      <c r="F123" s="39">
        <f t="shared" si="12"/>
        <v>1542.99</v>
      </c>
      <c r="G123" s="40"/>
      <c r="H123" s="41">
        <f t="shared" si="14"/>
        <v>23986.510000000002</v>
      </c>
    </row>
    <row r="124" spans="1:8" s="42" customFormat="1">
      <c r="A124" s="43">
        <f t="shared" si="13"/>
        <v>46752</v>
      </c>
      <c r="B124" s="43">
        <f t="shared" si="17"/>
        <v>46783</v>
      </c>
      <c r="C124" s="43"/>
      <c r="D124" s="45">
        <f t="shared" si="16"/>
        <v>22443.52</v>
      </c>
      <c r="E124" s="45">
        <f t="shared" si="15"/>
        <v>538644.58906779485</v>
      </c>
      <c r="F124" s="64">
        <f t="shared" si="12"/>
        <v>1530.65</v>
      </c>
      <c r="G124" s="63"/>
      <c r="H124" s="63">
        <f t="shared" si="14"/>
        <v>23974.170000000002</v>
      </c>
    </row>
    <row r="125" spans="1:8" s="42" customFormat="1">
      <c r="A125" s="37">
        <f t="shared" si="13"/>
        <v>46783</v>
      </c>
      <c r="B125" s="37">
        <f t="shared" si="17"/>
        <v>46812</v>
      </c>
      <c r="C125" s="37"/>
      <c r="D125" s="38">
        <f t="shared" si="16"/>
        <v>22443.52</v>
      </c>
      <c r="E125" s="38">
        <f t="shared" si="15"/>
        <v>516201.06906779483</v>
      </c>
      <c r="F125" s="39">
        <f t="shared" si="12"/>
        <v>1466.87</v>
      </c>
      <c r="G125" s="40"/>
      <c r="H125" s="41">
        <f t="shared" si="14"/>
        <v>23910.39</v>
      </c>
    </row>
    <row r="126" spans="1:8" s="42" customFormat="1">
      <c r="A126" s="37">
        <f t="shared" si="13"/>
        <v>46812</v>
      </c>
      <c r="B126" s="37">
        <f t="shared" si="17"/>
        <v>46843</v>
      </c>
      <c r="C126" s="37"/>
      <c r="D126" s="38">
        <f t="shared" si="16"/>
        <v>22443.52</v>
      </c>
      <c r="E126" s="38">
        <f t="shared" si="15"/>
        <v>493757.54906779481</v>
      </c>
      <c r="F126" s="39">
        <f t="shared" si="12"/>
        <v>1312.57</v>
      </c>
      <c r="G126" s="40"/>
      <c r="H126" s="41">
        <f t="shared" si="14"/>
        <v>23756.09</v>
      </c>
    </row>
    <row r="127" spans="1:8" s="42" customFormat="1">
      <c r="A127" s="37">
        <f t="shared" si="13"/>
        <v>46843</v>
      </c>
      <c r="B127" s="37">
        <f t="shared" si="17"/>
        <v>46873</v>
      </c>
      <c r="C127" s="37"/>
      <c r="D127" s="38">
        <f t="shared" si="16"/>
        <v>22443.52</v>
      </c>
      <c r="E127" s="38">
        <f t="shared" si="15"/>
        <v>471314.02906779479</v>
      </c>
      <c r="F127" s="39">
        <f t="shared" si="12"/>
        <v>1339.32</v>
      </c>
      <c r="G127" s="40"/>
      <c r="H127" s="41">
        <f t="shared" si="14"/>
        <v>23782.84</v>
      </c>
    </row>
    <row r="128" spans="1:8" s="42" customFormat="1">
      <c r="A128" s="37">
        <f t="shared" si="13"/>
        <v>46873</v>
      </c>
      <c r="B128" s="37">
        <f t="shared" si="17"/>
        <v>46904</v>
      </c>
      <c r="C128" s="37"/>
      <c r="D128" s="38">
        <f t="shared" si="16"/>
        <v>22443.52</v>
      </c>
      <c r="E128" s="38">
        <f t="shared" si="15"/>
        <v>448870.50906779477</v>
      </c>
      <c r="F128" s="39">
        <f t="shared" si="12"/>
        <v>1234.3900000000001</v>
      </c>
      <c r="G128" s="40"/>
      <c r="H128" s="41">
        <f t="shared" si="14"/>
        <v>23677.91</v>
      </c>
    </row>
    <row r="129" spans="1:8" s="42" customFormat="1">
      <c r="A129" s="37">
        <f t="shared" si="13"/>
        <v>46904</v>
      </c>
      <c r="B129" s="37">
        <f t="shared" si="17"/>
        <v>46934</v>
      </c>
      <c r="C129" s="37"/>
      <c r="D129" s="38">
        <f t="shared" si="16"/>
        <v>22443.52</v>
      </c>
      <c r="E129" s="38">
        <f t="shared" si="15"/>
        <v>426426.98906779476</v>
      </c>
      <c r="F129" s="39">
        <f t="shared" si="12"/>
        <v>1211.76</v>
      </c>
      <c r="G129" s="40"/>
      <c r="H129" s="41">
        <f t="shared" si="14"/>
        <v>23655.279999999999</v>
      </c>
    </row>
    <row r="130" spans="1:8" s="42" customFormat="1">
      <c r="A130" s="37">
        <f t="shared" si="13"/>
        <v>46934</v>
      </c>
      <c r="B130" s="37">
        <f t="shared" si="17"/>
        <v>46965</v>
      </c>
      <c r="C130" s="37"/>
      <c r="D130" s="38">
        <f t="shared" si="16"/>
        <v>22443.52</v>
      </c>
      <c r="E130" s="38">
        <f t="shared" si="15"/>
        <v>403983.46906779474</v>
      </c>
      <c r="F130" s="39">
        <f t="shared" si="12"/>
        <v>1110.95</v>
      </c>
      <c r="G130" s="40"/>
      <c r="H130" s="41">
        <f t="shared" si="14"/>
        <v>23554.47</v>
      </c>
    </row>
    <row r="131" spans="1:8" s="42" customFormat="1">
      <c r="A131" s="37">
        <f t="shared" si="13"/>
        <v>46965</v>
      </c>
      <c r="B131" s="37">
        <f t="shared" si="17"/>
        <v>46996</v>
      </c>
      <c r="C131" s="37"/>
      <c r="D131" s="38">
        <f t="shared" si="16"/>
        <v>22443.52</v>
      </c>
      <c r="E131" s="38">
        <f t="shared" si="15"/>
        <v>381539.94906779472</v>
      </c>
      <c r="F131" s="39">
        <f t="shared" si="12"/>
        <v>1084.21</v>
      </c>
      <c r="G131" s="40"/>
      <c r="H131" s="41">
        <f t="shared" si="14"/>
        <v>23527.73</v>
      </c>
    </row>
    <row r="132" spans="1:8" s="42" customFormat="1">
      <c r="A132" s="37">
        <f t="shared" si="13"/>
        <v>46996</v>
      </c>
      <c r="B132" s="37">
        <f t="shared" si="17"/>
        <v>47026</v>
      </c>
      <c r="C132" s="37"/>
      <c r="D132" s="38">
        <f t="shared" si="16"/>
        <v>22443.52</v>
      </c>
      <c r="E132" s="38">
        <f t="shared" si="15"/>
        <v>359096.4290677947</v>
      </c>
      <c r="F132" s="39">
        <f t="shared" si="12"/>
        <v>1020.43</v>
      </c>
      <c r="G132" s="40"/>
      <c r="H132" s="41">
        <f t="shared" si="14"/>
        <v>23463.95</v>
      </c>
    </row>
    <row r="133" spans="1:8" s="42" customFormat="1">
      <c r="A133" s="37">
        <f t="shared" si="13"/>
        <v>47026</v>
      </c>
      <c r="B133" s="37">
        <f t="shared" si="17"/>
        <v>47057</v>
      </c>
      <c r="C133" s="37"/>
      <c r="D133" s="38">
        <f t="shared" si="16"/>
        <v>22443.52</v>
      </c>
      <c r="E133" s="38">
        <f t="shared" si="15"/>
        <v>336652.90906779468</v>
      </c>
      <c r="F133" s="39">
        <f t="shared" si="12"/>
        <v>925.8</v>
      </c>
      <c r="G133" s="40"/>
      <c r="H133" s="41">
        <f t="shared" si="14"/>
        <v>23369.32</v>
      </c>
    </row>
    <row r="134" spans="1:8" s="42" customFormat="1">
      <c r="A134" s="37">
        <f t="shared" si="13"/>
        <v>47057</v>
      </c>
      <c r="B134" s="37">
        <f t="shared" si="17"/>
        <v>47087</v>
      </c>
      <c r="C134" s="37"/>
      <c r="D134" s="38">
        <f t="shared" si="16"/>
        <v>22443.52</v>
      </c>
      <c r="E134" s="38">
        <f t="shared" si="15"/>
        <v>314209.38906779466</v>
      </c>
      <c r="F134" s="39">
        <f t="shared" si="12"/>
        <v>892.88</v>
      </c>
      <c r="G134" s="40"/>
      <c r="H134" s="41">
        <f t="shared" si="14"/>
        <v>23336.400000000001</v>
      </c>
    </row>
    <row r="135" spans="1:8" s="42" customFormat="1">
      <c r="A135" s="37">
        <f t="shared" si="13"/>
        <v>47087</v>
      </c>
      <c r="B135" s="37">
        <f t="shared" si="17"/>
        <v>47118</v>
      </c>
      <c r="C135" s="37"/>
      <c r="D135" s="38">
        <f t="shared" si="16"/>
        <v>22443.52</v>
      </c>
      <c r="E135" s="38">
        <f t="shared" si="15"/>
        <v>291765.86906779464</v>
      </c>
      <c r="F135" s="39">
        <f t="shared" si="12"/>
        <v>802.36</v>
      </c>
      <c r="G135" s="40"/>
      <c r="H135" s="41">
        <f t="shared" si="14"/>
        <v>23245.88</v>
      </c>
    </row>
    <row r="136" spans="1:8" s="42" customFormat="1">
      <c r="A136" s="43">
        <f t="shared" si="13"/>
        <v>47118</v>
      </c>
      <c r="B136" s="43">
        <f t="shared" si="17"/>
        <v>47149</v>
      </c>
      <c r="C136" s="43"/>
      <c r="D136" s="45">
        <f t="shared" si="16"/>
        <v>22443.52</v>
      </c>
      <c r="E136" s="45">
        <f t="shared" si="15"/>
        <v>269322.34906779462</v>
      </c>
      <c r="F136" s="64">
        <f t="shared" si="12"/>
        <v>765.32</v>
      </c>
      <c r="G136" s="63"/>
      <c r="H136" s="63">
        <f t="shared" si="14"/>
        <v>23208.84</v>
      </c>
    </row>
    <row r="137" spans="1:8" s="42" customFormat="1">
      <c r="A137" s="37">
        <f t="shared" si="13"/>
        <v>47149</v>
      </c>
      <c r="B137" s="37">
        <f t="shared" si="17"/>
        <v>47177</v>
      </c>
      <c r="C137" s="37"/>
      <c r="D137" s="38">
        <f t="shared" si="16"/>
        <v>22443.52</v>
      </c>
      <c r="E137" s="38">
        <f t="shared" si="15"/>
        <v>246878.82906779464</v>
      </c>
      <c r="F137" s="39">
        <f t="shared" si="12"/>
        <v>701.55</v>
      </c>
      <c r="G137" s="40"/>
      <c r="H137" s="41">
        <f t="shared" si="14"/>
        <v>23145.07</v>
      </c>
    </row>
    <row r="138" spans="1:8" s="42" customFormat="1">
      <c r="A138" s="37">
        <f t="shared" si="13"/>
        <v>47177</v>
      </c>
      <c r="B138" s="37">
        <f t="shared" si="17"/>
        <v>47208</v>
      </c>
      <c r="C138" s="37"/>
      <c r="D138" s="38">
        <f t="shared" si="16"/>
        <v>22443.52</v>
      </c>
      <c r="E138" s="38">
        <f t="shared" si="15"/>
        <v>224435.30906779465</v>
      </c>
      <c r="F138" s="39">
        <f t="shared" si="12"/>
        <v>576.04999999999995</v>
      </c>
      <c r="G138" s="40"/>
      <c r="H138" s="41">
        <f t="shared" si="14"/>
        <v>23019.57</v>
      </c>
    </row>
    <row r="139" spans="1:8" s="42" customFormat="1">
      <c r="A139" s="37">
        <f t="shared" si="13"/>
        <v>47208</v>
      </c>
      <c r="B139" s="37">
        <f t="shared" si="17"/>
        <v>47238</v>
      </c>
      <c r="C139" s="37"/>
      <c r="D139" s="38">
        <f t="shared" si="16"/>
        <v>22443.52</v>
      </c>
      <c r="E139" s="38">
        <f t="shared" si="15"/>
        <v>201991.78906779466</v>
      </c>
      <c r="F139" s="39">
        <f t="shared" si="12"/>
        <v>573.99</v>
      </c>
      <c r="G139" s="40"/>
      <c r="H139" s="41">
        <f t="shared" si="14"/>
        <v>23017.510000000002</v>
      </c>
    </row>
    <row r="140" spans="1:8" s="42" customFormat="1">
      <c r="A140" s="37">
        <f t="shared" si="13"/>
        <v>47238</v>
      </c>
      <c r="B140" s="37">
        <f t="shared" si="17"/>
        <v>47269</v>
      </c>
      <c r="C140" s="37"/>
      <c r="D140" s="38">
        <f t="shared" si="16"/>
        <v>22443.52</v>
      </c>
      <c r="E140" s="38">
        <f t="shared" si="15"/>
        <v>179548.26906779467</v>
      </c>
      <c r="F140" s="39">
        <f t="shared" si="12"/>
        <v>493.76</v>
      </c>
      <c r="G140" s="40"/>
      <c r="H140" s="41">
        <f t="shared" si="14"/>
        <v>22937.279999999999</v>
      </c>
    </row>
    <row r="141" spans="1:8" s="42" customFormat="1">
      <c r="A141" s="37">
        <f t="shared" si="13"/>
        <v>47269</v>
      </c>
      <c r="B141" s="37">
        <f t="shared" si="17"/>
        <v>47299</v>
      </c>
      <c r="C141" s="37"/>
      <c r="D141" s="38">
        <f t="shared" si="16"/>
        <v>22443.52</v>
      </c>
      <c r="E141" s="38">
        <f t="shared" si="15"/>
        <v>157104.74906779468</v>
      </c>
      <c r="F141" s="39">
        <f t="shared" si="12"/>
        <v>446.44</v>
      </c>
      <c r="G141" s="40"/>
      <c r="H141" s="41">
        <f t="shared" si="14"/>
        <v>22889.96</v>
      </c>
    </row>
    <row r="142" spans="1:8" s="42" customFormat="1">
      <c r="A142" s="37">
        <f t="shared" si="13"/>
        <v>47299</v>
      </c>
      <c r="B142" s="37">
        <f t="shared" si="17"/>
        <v>47330</v>
      </c>
      <c r="C142" s="37"/>
      <c r="D142" s="38">
        <f t="shared" si="16"/>
        <v>22443.52</v>
      </c>
      <c r="E142" s="38">
        <f t="shared" si="15"/>
        <v>134661.22906779469</v>
      </c>
      <c r="F142" s="39">
        <f t="shared" si="12"/>
        <v>370.32</v>
      </c>
      <c r="G142" s="40"/>
      <c r="H142" s="41">
        <f t="shared" si="14"/>
        <v>22813.84</v>
      </c>
    </row>
    <row r="143" spans="1:8" s="42" customFormat="1">
      <c r="A143" s="37">
        <f t="shared" si="13"/>
        <v>47330</v>
      </c>
      <c r="B143" s="37">
        <f t="shared" si="17"/>
        <v>47361</v>
      </c>
      <c r="C143" s="37"/>
      <c r="D143" s="38">
        <f t="shared" si="16"/>
        <v>22443.52</v>
      </c>
      <c r="E143" s="38">
        <f t="shared" si="15"/>
        <v>112217.70906779468</v>
      </c>
      <c r="F143" s="39">
        <f t="shared" si="12"/>
        <v>318.89</v>
      </c>
      <c r="G143" s="40"/>
      <c r="H143" s="41">
        <f t="shared" si="14"/>
        <v>22762.41</v>
      </c>
    </row>
    <row r="144" spans="1:8" s="42" customFormat="1">
      <c r="A144" s="37">
        <f t="shared" si="13"/>
        <v>47361</v>
      </c>
      <c r="B144" s="37">
        <f t="shared" si="17"/>
        <v>47391</v>
      </c>
      <c r="C144" s="37"/>
      <c r="D144" s="38">
        <f t="shared" si="16"/>
        <v>22443.52</v>
      </c>
      <c r="E144" s="38">
        <f t="shared" si="15"/>
        <v>89774.189067794679</v>
      </c>
      <c r="F144" s="39">
        <f t="shared" si="12"/>
        <v>255.11</v>
      </c>
      <c r="G144" s="40"/>
      <c r="H144" s="41">
        <f t="shared" si="14"/>
        <v>22698.63</v>
      </c>
    </row>
    <row r="145" spans="1:8" s="42" customFormat="1">
      <c r="A145" s="37">
        <f t="shared" si="13"/>
        <v>47391</v>
      </c>
      <c r="B145" s="37">
        <f t="shared" si="17"/>
        <v>47422</v>
      </c>
      <c r="C145" s="37"/>
      <c r="D145" s="38">
        <f t="shared" si="16"/>
        <v>22443.52</v>
      </c>
      <c r="E145" s="38">
        <f t="shared" si="15"/>
        <v>67330.669067794675</v>
      </c>
      <c r="F145" s="39">
        <f t="shared" ref="F145:F147" si="18">ROUND((E145*(A145-A144)*$D$9/360),2)</f>
        <v>185.16</v>
      </c>
      <c r="G145" s="40"/>
      <c r="H145" s="41">
        <f t="shared" si="14"/>
        <v>22628.68</v>
      </c>
    </row>
    <row r="146" spans="1:8" s="42" customFormat="1">
      <c r="A146" s="37">
        <f t="shared" si="13"/>
        <v>47422</v>
      </c>
      <c r="B146" s="37">
        <f t="shared" si="17"/>
        <v>47452</v>
      </c>
      <c r="C146" s="37"/>
      <c r="D146" s="38">
        <f t="shared" si="16"/>
        <v>22443.52</v>
      </c>
      <c r="E146" s="38">
        <f t="shared" si="15"/>
        <v>44887.149067794671</v>
      </c>
      <c r="F146" s="39">
        <f t="shared" si="18"/>
        <v>127.55</v>
      </c>
      <c r="G146" s="40"/>
      <c r="H146" s="41">
        <f t="shared" si="14"/>
        <v>22571.07</v>
      </c>
    </row>
    <row r="147" spans="1:8" s="42" customFormat="1">
      <c r="A147" s="43">
        <f t="shared" si="13"/>
        <v>47452</v>
      </c>
      <c r="B147" s="43">
        <f t="shared" si="17"/>
        <v>0</v>
      </c>
      <c r="C147" s="43"/>
      <c r="D147" s="45">
        <f>ROUND(D146,2)+0.11</f>
        <v>22443.63</v>
      </c>
      <c r="E147" s="45">
        <f t="shared" si="15"/>
        <v>22443.629067794671</v>
      </c>
      <c r="F147" s="64">
        <f t="shared" si="18"/>
        <v>61.72</v>
      </c>
      <c r="G147" s="63"/>
      <c r="H147" s="63">
        <f t="shared" si="14"/>
        <v>22505.350000000002</v>
      </c>
    </row>
    <row r="148" spans="1:8" s="42" customFormat="1" hidden="1">
      <c r="A148" s="37"/>
      <c r="B148" s="37"/>
      <c r="C148" s="37"/>
      <c r="D148" s="38"/>
      <c r="E148" s="38"/>
      <c r="F148" s="39"/>
      <c r="G148" s="40"/>
      <c r="H148" s="41"/>
    </row>
    <row r="149" spans="1:8" s="42" customFormat="1" hidden="1">
      <c r="A149" s="37"/>
      <c r="B149" s="37"/>
      <c r="C149" s="37"/>
      <c r="D149" s="38"/>
      <c r="E149" s="38"/>
      <c r="F149" s="39"/>
      <c r="G149" s="40"/>
      <c r="H149" s="41"/>
    </row>
    <row r="150" spans="1:8" s="42" customFormat="1" hidden="1">
      <c r="A150" s="37"/>
      <c r="B150" s="37"/>
      <c r="C150" s="37"/>
      <c r="D150" s="38"/>
      <c r="E150" s="38"/>
      <c r="F150" s="39"/>
      <c r="G150" s="40"/>
      <c r="H150" s="41"/>
    </row>
    <row r="151" spans="1:8" s="42" customFormat="1" hidden="1">
      <c r="A151" s="37"/>
      <c r="B151" s="37"/>
      <c r="C151" s="37"/>
      <c r="D151" s="38"/>
      <c r="E151" s="38"/>
      <c r="F151" s="39"/>
      <c r="G151" s="40"/>
      <c r="H151" s="41"/>
    </row>
    <row r="152" spans="1:8" s="42" customFormat="1" hidden="1">
      <c r="A152" s="37"/>
      <c r="B152" s="37"/>
      <c r="C152" s="37"/>
      <c r="D152" s="38"/>
      <c r="E152" s="38"/>
      <c r="F152" s="39"/>
      <c r="G152" s="40"/>
      <c r="H152" s="41"/>
    </row>
    <row r="153" spans="1:8" s="42" customFormat="1" hidden="1">
      <c r="A153" s="37"/>
      <c r="B153" s="37"/>
      <c r="C153" s="37"/>
      <c r="D153" s="38"/>
      <c r="E153" s="38"/>
      <c r="F153" s="39"/>
      <c r="G153" s="40"/>
      <c r="H153" s="41"/>
    </row>
    <row r="154" spans="1:8" s="42" customFormat="1" hidden="1">
      <c r="A154" s="37"/>
      <c r="B154" s="37"/>
      <c r="C154" s="37"/>
      <c r="D154" s="38"/>
      <c r="E154" s="38"/>
      <c r="F154" s="39"/>
      <c r="G154" s="40"/>
      <c r="H154" s="41"/>
    </row>
    <row r="155" spans="1:8" s="42" customFormat="1" hidden="1">
      <c r="A155" s="37"/>
      <c r="B155" s="37"/>
      <c r="C155" s="37"/>
      <c r="D155" s="38"/>
      <c r="E155" s="38"/>
      <c r="F155" s="39"/>
      <c r="G155" s="40"/>
      <c r="H155" s="41"/>
    </row>
    <row r="156" spans="1:8" s="42" customFormat="1" hidden="1">
      <c r="A156" s="37"/>
      <c r="B156" s="37"/>
      <c r="C156" s="37"/>
      <c r="D156" s="38"/>
      <c r="E156" s="38"/>
      <c r="F156" s="39"/>
      <c r="G156" s="40"/>
      <c r="H156" s="41"/>
    </row>
    <row r="157" spans="1:8" s="42" customFormat="1" hidden="1">
      <c r="A157" s="37"/>
      <c r="B157" s="37"/>
      <c r="C157" s="37"/>
      <c r="D157" s="38"/>
      <c r="E157" s="38"/>
      <c r="F157" s="39"/>
      <c r="G157" s="40"/>
      <c r="H157" s="41"/>
    </row>
    <row r="158" spans="1:8" s="42" customFormat="1" hidden="1">
      <c r="A158" s="37"/>
      <c r="B158" s="37"/>
      <c r="C158" s="37"/>
      <c r="D158" s="38"/>
      <c r="E158" s="38"/>
      <c r="F158" s="39"/>
      <c r="G158" s="40"/>
      <c r="H158" s="41"/>
    </row>
    <row r="159" spans="1:8" s="42" customFormat="1" hidden="1">
      <c r="A159" s="37"/>
      <c r="B159" s="37"/>
      <c r="C159" s="37"/>
      <c r="D159" s="38"/>
      <c r="E159" s="38"/>
      <c r="F159" s="39"/>
      <c r="G159" s="40"/>
      <c r="H159" s="41"/>
    </row>
    <row r="160" spans="1:8" s="42" customFormat="1" hidden="1">
      <c r="A160" s="37"/>
      <c r="B160" s="37"/>
      <c r="C160" s="37"/>
      <c r="D160" s="38"/>
      <c r="E160" s="38"/>
      <c r="F160" s="39"/>
      <c r="G160" s="40"/>
      <c r="H160" s="41"/>
    </row>
    <row r="161" spans="1:8" s="42" customFormat="1" hidden="1">
      <c r="A161" s="37"/>
      <c r="B161" s="37"/>
      <c r="C161" s="37"/>
      <c r="D161" s="38"/>
      <c r="E161" s="38"/>
      <c r="F161" s="39"/>
      <c r="G161" s="40"/>
      <c r="H161" s="41"/>
    </row>
    <row r="162" spans="1:8" s="42" customFormat="1" hidden="1">
      <c r="A162" s="37"/>
      <c r="B162" s="37"/>
      <c r="C162" s="37"/>
      <c r="D162" s="38"/>
      <c r="E162" s="38"/>
      <c r="F162" s="39"/>
      <c r="G162" s="40"/>
      <c r="H162" s="41"/>
    </row>
    <row r="163" spans="1:8" s="42" customFormat="1" hidden="1">
      <c r="A163" s="37"/>
      <c r="B163" s="37"/>
      <c r="C163" s="37"/>
      <c r="D163" s="38"/>
      <c r="E163" s="38"/>
      <c r="F163" s="39"/>
      <c r="G163" s="40"/>
      <c r="H163" s="41"/>
    </row>
    <row r="164" spans="1:8" s="42" customFormat="1" hidden="1">
      <c r="A164" s="37"/>
      <c r="B164" s="37"/>
      <c r="C164" s="37"/>
      <c r="D164" s="38"/>
      <c r="E164" s="38"/>
      <c r="F164" s="39"/>
      <c r="G164" s="40"/>
      <c r="H164" s="41"/>
    </row>
    <row r="165" spans="1:8" s="42" customFormat="1" hidden="1">
      <c r="A165" s="37"/>
      <c r="B165" s="37"/>
      <c r="C165" s="37"/>
      <c r="D165" s="38"/>
      <c r="E165" s="38"/>
      <c r="F165" s="39"/>
      <c r="G165" s="40"/>
      <c r="H165" s="41"/>
    </row>
    <row r="166" spans="1:8" s="42" customFormat="1">
      <c r="A166" s="43" t="s">
        <v>13</v>
      </c>
      <c r="B166" s="43"/>
      <c r="C166" s="44">
        <f>SUM(C15:C41)</f>
        <v>2648335.4700000002</v>
      </c>
      <c r="D166" s="45">
        <f>SUM(D16:D165)</f>
        <v>2648335.4709322052</v>
      </c>
      <c r="E166" s="45"/>
      <c r="F166" s="45">
        <f>SUM(F16:F165)</f>
        <v>464062.50000000006</v>
      </c>
      <c r="G166" s="45">
        <f>SUM(G15:G165)</f>
        <v>0</v>
      </c>
      <c r="H166" s="45">
        <f>SUM(H15:H165)</f>
        <v>3112397.9709322015</v>
      </c>
    </row>
    <row r="167" spans="1:8" s="42" customFormat="1">
      <c r="A167" s="46" t="s">
        <v>18</v>
      </c>
      <c r="B167" s="47"/>
      <c r="C167" s="47"/>
      <c r="D167" s="48"/>
      <c r="E167" s="48"/>
      <c r="F167" s="49"/>
      <c r="G167" s="49"/>
      <c r="H167" s="48"/>
    </row>
    <row r="168" spans="1:8" s="50" customFormat="1">
      <c r="A168" s="51" t="s">
        <v>15</v>
      </c>
      <c r="B168" s="51"/>
      <c r="C168" s="51"/>
      <c r="D168" s="52"/>
      <c r="E168" s="52"/>
      <c r="F168" s="53"/>
      <c r="G168" s="53"/>
      <c r="H168" s="52"/>
    </row>
    <row r="169" spans="1:8" s="50" customFormat="1">
      <c r="A169" s="51" t="s">
        <v>16</v>
      </c>
      <c r="B169" s="51"/>
      <c r="C169" s="51"/>
      <c r="D169" s="52"/>
      <c r="E169" s="52"/>
      <c r="F169" s="53"/>
      <c r="G169" s="53"/>
      <c r="H169" s="52"/>
    </row>
    <row r="170" spans="1:8" s="42" customFormat="1">
      <c r="A170" s="54"/>
      <c r="B170" s="47"/>
      <c r="C170" s="47"/>
      <c r="D170" s="48"/>
      <c r="E170" s="48"/>
      <c r="F170" s="49"/>
      <c r="G170" s="49"/>
      <c r="H170" s="48"/>
    </row>
    <row r="171" spans="1:8" s="42" customFormat="1">
      <c r="A171" s="47"/>
      <c r="B171" s="47"/>
      <c r="C171" s="47"/>
      <c r="D171" s="48"/>
      <c r="E171" s="48"/>
      <c r="F171" s="49"/>
      <c r="G171" s="49"/>
      <c r="H171" s="48"/>
    </row>
    <row r="172" spans="1:8" s="42" customFormat="1">
      <c r="A172" s="47"/>
      <c r="B172" s="47"/>
      <c r="C172" s="47"/>
      <c r="D172" s="48"/>
      <c r="E172" s="48"/>
      <c r="F172" s="49"/>
      <c r="G172" s="49"/>
      <c r="H172" s="48"/>
    </row>
    <row r="173" spans="1:8" s="42" customFormat="1">
      <c r="A173" s="47"/>
      <c r="B173" s="47"/>
      <c r="C173" s="47"/>
      <c r="D173" s="48"/>
      <c r="E173" s="48"/>
      <c r="F173" s="49"/>
      <c r="G173" s="49"/>
      <c r="H173" s="48"/>
    </row>
    <row r="174" spans="1:8" s="42" customFormat="1">
      <c r="A174" s="47"/>
      <c r="B174" s="47"/>
      <c r="C174" s="47"/>
      <c r="D174" s="48"/>
      <c r="E174" s="48"/>
      <c r="F174" s="49"/>
      <c r="G174" s="49"/>
      <c r="H174" s="48"/>
    </row>
    <row r="175" spans="1:8" s="42" customFormat="1">
      <c r="A175" s="55"/>
      <c r="B175" s="47"/>
      <c r="C175" s="47"/>
      <c r="D175" s="48"/>
      <c r="E175" s="48"/>
      <c r="F175" s="49"/>
      <c r="G175" s="49"/>
      <c r="H175" s="48"/>
    </row>
    <row r="176" spans="1:8" s="42" customFormat="1">
      <c r="A176" s="55"/>
      <c r="B176" s="47"/>
      <c r="C176" s="47"/>
      <c r="D176" s="48"/>
      <c r="E176" s="48"/>
      <c r="F176" s="49"/>
      <c r="G176" s="49"/>
      <c r="H176" s="48"/>
    </row>
    <row r="177" spans="1:8" s="42" customFormat="1">
      <c r="A177" s="55"/>
      <c r="B177" s="47"/>
      <c r="C177" s="47"/>
      <c r="D177" s="48"/>
      <c r="E177" s="48"/>
      <c r="F177" s="49"/>
      <c r="G177" s="49"/>
      <c r="H177" s="48"/>
    </row>
    <row r="178" spans="1:8" s="42" customFormat="1">
      <c r="A178" s="55"/>
      <c r="B178" s="47"/>
      <c r="C178" s="47"/>
      <c r="D178" s="48"/>
      <c r="E178" s="48"/>
      <c r="F178" s="49"/>
      <c r="G178" s="49"/>
      <c r="H178" s="48"/>
    </row>
    <row r="179" spans="1:8" s="42" customFormat="1">
      <c r="A179" s="55"/>
      <c r="B179" s="47"/>
      <c r="C179" s="47"/>
      <c r="D179" s="48"/>
      <c r="E179" s="48"/>
      <c r="F179" s="49"/>
      <c r="G179" s="49"/>
      <c r="H179" s="48"/>
    </row>
    <row r="180" spans="1:8" s="42" customFormat="1">
      <c r="A180" s="55"/>
      <c r="B180" s="47"/>
      <c r="C180" s="47"/>
      <c r="D180" s="48"/>
      <c r="E180" s="48"/>
      <c r="F180" s="49"/>
      <c r="G180" s="49"/>
      <c r="H180" s="48"/>
    </row>
    <row r="181" spans="1:8" s="42" customFormat="1">
      <c r="A181" s="55"/>
      <c r="B181" s="47"/>
      <c r="C181" s="47"/>
      <c r="D181" s="48"/>
      <c r="E181" s="48"/>
      <c r="F181" s="49"/>
      <c r="G181" s="49"/>
      <c r="H181" s="48"/>
    </row>
    <row r="182" spans="1:8" s="42" customFormat="1">
      <c r="A182" s="55"/>
      <c r="B182" s="47"/>
      <c r="C182" s="47"/>
      <c r="D182" s="48"/>
      <c r="E182" s="48"/>
      <c r="F182" s="49"/>
      <c r="G182" s="49"/>
      <c r="H182" s="48"/>
    </row>
    <row r="183" spans="1:8" s="42" customFormat="1">
      <c r="A183" s="55"/>
      <c r="B183" s="47"/>
      <c r="C183" s="47"/>
      <c r="D183" s="48"/>
      <c r="E183" s="48"/>
      <c r="F183" s="49"/>
      <c r="G183" s="49"/>
      <c r="H183" s="48"/>
    </row>
    <row r="184" spans="1:8" s="42" customFormat="1">
      <c r="A184" s="55"/>
      <c r="B184" s="47"/>
      <c r="C184" s="47"/>
      <c r="D184" s="48"/>
      <c r="E184" s="48"/>
      <c r="F184" s="49"/>
      <c r="G184" s="49"/>
      <c r="H184" s="48"/>
    </row>
    <row r="185" spans="1:8" s="42" customFormat="1">
      <c r="A185" s="55"/>
      <c r="B185" s="47"/>
      <c r="C185" s="47"/>
      <c r="D185" s="48"/>
      <c r="E185" s="48"/>
      <c r="F185" s="49"/>
      <c r="G185" s="49"/>
      <c r="H185" s="48"/>
    </row>
    <row r="186" spans="1:8" s="42" customFormat="1">
      <c r="A186" s="55"/>
      <c r="B186" s="47"/>
      <c r="C186" s="47"/>
      <c r="D186" s="48"/>
      <c r="E186" s="48"/>
      <c r="F186" s="49"/>
      <c r="G186" s="49"/>
      <c r="H186" s="48"/>
    </row>
    <row r="187" spans="1:8" s="42" customFormat="1">
      <c r="A187" s="55"/>
      <c r="B187" s="47"/>
      <c r="C187" s="47"/>
      <c r="D187" s="48"/>
      <c r="E187" s="48"/>
      <c r="F187" s="49"/>
      <c r="G187" s="49"/>
      <c r="H187" s="48"/>
    </row>
    <row r="188" spans="1:8" s="42" customFormat="1">
      <c r="A188" s="55"/>
      <c r="B188" s="47"/>
      <c r="C188" s="47"/>
      <c r="D188" s="48"/>
      <c r="E188" s="48"/>
      <c r="F188" s="49"/>
      <c r="G188" s="49"/>
      <c r="H188" s="48"/>
    </row>
    <row r="189" spans="1:8" s="42" customFormat="1">
      <c r="A189" s="55"/>
      <c r="B189" s="47"/>
      <c r="C189" s="47"/>
      <c r="D189" s="48"/>
      <c r="E189" s="48"/>
      <c r="F189" s="49"/>
      <c r="G189" s="49"/>
      <c r="H189" s="48"/>
    </row>
    <row r="190" spans="1:8" s="42" customFormat="1">
      <c r="A190" s="55"/>
      <c r="B190" s="47"/>
      <c r="C190" s="47"/>
      <c r="D190" s="48"/>
      <c r="E190" s="48"/>
      <c r="F190" s="49"/>
      <c r="G190" s="49"/>
      <c r="H190" s="48"/>
    </row>
    <row r="191" spans="1:8" s="42" customFormat="1">
      <c r="A191" s="55"/>
      <c r="B191" s="47"/>
      <c r="C191" s="47"/>
      <c r="D191" s="48"/>
      <c r="E191" s="48"/>
      <c r="F191" s="49"/>
      <c r="G191" s="49"/>
      <c r="H191" s="48"/>
    </row>
    <row r="192" spans="1:8" s="42" customFormat="1">
      <c r="A192" s="55"/>
      <c r="B192" s="47"/>
      <c r="C192" s="47"/>
      <c r="D192" s="48"/>
      <c r="E192" s="48"/>
      <c r="F192" s="49"/>
      <c r="G192" s="49"/>
      <c r="H192" s="48"/>
    </row>
    <row r="193" spans="1:8" s="42" customFormat="1">
      <c r="A193" s="55"/>
      <c r="B193" s="47"/>
      <c r="C193" s="47"/>
      <c r="D193" s="48"/>
      <c r="E193" s="48"/>
      <c r="F193" s="49"/>
      <c r="G193" s="49"/>
      <c r="H193" s="48"/>
    </row>
    <row r="194" spans="1:8" s="42" customFormat="1">
      <c r="A194" s="55"/>
      <c r="B194" s="47"/>
      <c r="C194" s="47"/>
      <c r="D194" s="48"/>
      <c r="E194" s="48"/>
      <c r="F194" s="49"/>
      <c r="G194" s="49"/>
      <c r="H194" s="48"/>
    </row>
    <row r="195" spans="1:8" s="42" customFormat="1">
      <c r="A195" s="55"/>
      <c r="B195" s="47"/>
      <c r="C195" s="47"/>
      <c r="D195" s="48"/>
      <c r="E195" s="48"/>
      <c r="F195" s="49"/>
      <c r="G195" s="49"/>
      <c r="H195" s="48"/>
    </row>
    <row r="196" spans="1:8" s="42" customFormat="1">
      <c r="A196" s="55"/>
      <c r="B196" s="47"/>
      <c r="C196" s="47"/>
      <c r="D196" s="48"/>
      <c r="E196" s="48"/>
      <c r="F196" s="49"/>
      <c r="G196" s="49"/>
      <c r="H196" s="48"/>
    </row>
    <row r="197" spans="1:8" s="42" customFormat="1">
      <c r="A197" s="55"/>
      <c r="B197" s="47"/>
      <c r="C197" s="47"/>
      <c r="D197" s="48"/>
      <c r="E197" s="48"/>
      <c r="F197" s="49"/>
      <c r="G197" s="49"/>
      <c r="H197" s="48"/>
    </row>
    <row r="198" spans="1:8" s="42" customFormat="1">
      <c r="A198" s="55"/>
      <c r="B198" s="47"/>
      <c r="C198" s="47"/>
      <c r="D198" s="48"/>
      <c r="E198" s="48"/>
      <c r="F198" s="49"/>
      <c r="G198" s="49"/>
      <c r="H198" s="48"/>
    </row>
    <row r="199" spans="1:8" s="42" customFormat="1">
      <c r="A199" s="55"/>
      <c r="B199" s="47"/>
      <c r="C199" s="47"/>
      <c r="D199" s="48"/>
      <c r="E199" s="48"/>
      <c r="F199" s="49"/>
      <c r="G199" s="49"/>
      <c r="H199" s="48"/>
    </row>
    <row r="200" spans="1:8" s="42" customFormat="1">
      <c r="A200" s="55"/>
      <c r="B200" s="47"/>
      <c r="C200" s="47"/>
      <c r="D200" s="48"/>
      <c r="E200" s="48"/>
      <c r="F200" s="49"/>
      <c r="G200" s="49"/>
      <c r="H200" s="48"/>
    </row>
    <row r="201" spans="1:8" s="42" customFormat="1">
      <c r="A201" s="55"/>
      <c r="B201" s="47"/>
      <c r="C201" s="47"/>
      <c r="D201" s="48"/>
      <c r="E201" s="48"/>
      <c r="F201" s="49"/>
      <c r="G201" s="49"/>
      <c r="H201" s="48"/>
    </row>
    <row r="202" spans="1:8" s="42" customFormat="1">
      <c r="A202" s="55"/>
      <c r="B202" s="47"/>
      <c r="C202" s="47"/>
      <c r="D202" s="48"/>
      <c r="E202" s="48"/>
      <c r="F202" s="49"/>
      <c r="G202" s="49"/>
      <c r="H202" s="48"/>
    </row>
    <row r="203" spans="1:8" s="42" customFormat="1">
      <c r="A203" s="55"/>
      <c r="B203" s="47"/>
      <c r="C203" s="47"/>
      <c r="D203" s="48"/>
      <c r="E203" s="48"/>
      <c r="F203" s="49"/>
      <c r="G203" s="49"/>
      <c r="H203" s="48"/>
    </row>
    <row r="204" spans="1:8" s="42" customFormat="1">
      <c r="A204" s="55"/>
      <c r="B204" s="47"/>
      <c r="C204" s="47"/>
      <c r="D204" s="48"/>
      <c r="E204" s="48"/>
      <c r="F204" s="49"/>
      <c r="G204" s="49"/>
      <c r="H204" s="48"/>
    </row>
    <row r="205" spans="1:8" s="42" customFormat="1">
      <c r="A205" s="55"/>
      <c r="B205" s="47"/>
      <c r="C205" s="47"/>
      <c r="D205" s="48"/>
      <c r="E205" s="48"/>
      <c r="F205" s="49"/>
      <c r="G205" s="49"/>
      <c r="H205" s="48"/>
    </row>
    <row r="206" spans="1:8" s="42" customFormat="1">
      <c r="A206" s="55"/>
      <c r="B206" s="47"/>
      <c r="C206" s="47"/>
      <c r="D206" s="48"/>
      <c r="E206" s="48"/>
      <c r="F206" s="49"/>
      <c r="G206" s="49"/>
      <c r="H206" s="48"/>
    </row>
    <row r="207" spans="1:8" s="42" customFormat="1">
      <c r="A207" s="55"/>
      <c r="B207" s="47"/>
      <c r="C207" s="47"/>
      <c r="D207" s="48"/>
      <c r="E207" s="48"/>
      <c r="F207" s="49"/>
      <c r="G207" s="49"/>
      <c r="H207" s="48"/>
    </row>
    <row r="208" spans="1:8" s="42" customFormat="1">
      <c r="A208" s="55"/>
      <c r="B208" s="47"/>
      <c r="C208" s="47"/>
      <c r="D208" s="48"/>
      <c r="E208" s="48"/>
      <c r="F208" s="49"/>
      <c r="G208" s="49"/>
      <c r="H208" s="48"/>
    </row>
    <row r="209" spans="1:8" s="42" customFormat="1">
      <c r="A209" s="55"/>
      <c r="B209" s="47"/>
      <c r="C209" s="47"/>
      <c r="D209" s="48"/>
      <c r="E209" s="48"/>
      <c r="F209" s="49"/>
      <c r="G209" s="49"/>
      <c r="H209" s="48"/>
    </row>
    <row r="210" spans="1:8" s="42" customFormat="1">
      <c r="A210" s="55"/>
      <c r="B210" s="47"/>
      <c r="C210" s="47"/>
      <c r="D210" s="48"/>
      <c r="E210" s="48"/>
      <c r="F210" s="49"/>
      <c r="G210" s="49"/>
      <c r="H210" s="48"/>
    </row>
    <row r="211" spans="1:8" s="42" customFormat="1">
      <c r="A211" s="55"/>
      <c r="B211" s="47"/>
      <c r="C211" s="47"/>
      <c r="D211" s="48"/>
      <c r="E211" s="48"/>
      <c r="F211" s="49"/>
      <c r="G211" s="49"/>
      <c r="H211" s="48"/>
    </row>
    <row r="212" spans="1:8" s="42" customFormat="1">
      <c r="A212" s="55"/>
      <c r="B212" s="47"/>
      <c r="C212" s="47"/>
      <c r="D212" s="48"/>
      <c r="E212" s="48"/>
      <c r="F212" s="49"/>
      <c r="G212" s="49"/>
      <c r="H212" s="48"/>
    </row>
    <row r="213" spans="1:8" s="42" customFormat="1">
      <c r="A213" s="55"/>
      <c r="B213" s="47"/>
      <c r="C213" s="47"/>
      <c r="D213" s="48"/>
      <c r="E213" s="48"/>
      <c r="F213" s="49"/>
      <c r="G213" s="49"/>
      <c r="H213" s="48"/>
    </row>
    <row r="214" spans="1:8" s="42" customFormat="1">
      <c r="A214" s="55"/>
      <c r="B214" s="47"/>
      <c r="C214" s="47"/>
      <c r="D214" s="48"/>
      <c r="E214" s="48"/>
      <c r="F214" s="49"/>
      <c r="G214" s="49"/>
      <c r="H214" s="48"/>
    </row>
    <row r="215" spans="1:8" s="42" customFormat="1">
      <c r="A215" s="55"/>
      <c r="B215" s="47"/>
      <c r="C215" s="47"/>
      <c r="D215" s="48"/>
      <c r="E215" s="48"/>
      <c r="F215" s="49"/>
      <c r="G215" s="49"/>
      <c r="H215" s="48"/>
    </row>
    <row r="216" spans="1:8" s="42" customFormat="1">
      <c r="A216" s="55"/>
      <c r="B216" s="47"/>
      <c r="C216" s="47"/>
      <c r="D216" s="48"/>
      <c r="E216" s="48"/>
      <c r="F216" s="49"/>
      <c r="G216" s="49"/>
      <c r="H216" s="48"/>
    </row>
    <row r="217" spans="1:8" s="42" customFormat="1">
      <c r="A217" s="55"/>
      <c r="B217" s="47"/>
      <c r="C217" s="47"/>
      <c r="D217" s="48"/>
      <c r="E217" s="48"/>
      <c r="F217" s="49"/>
      <c r="G217" s="49"/>
      <c r="H217" s="48"/>
    </row>
    <row r="218" spans="1:8" s="42" customFormat="1">
      <c r="A218" s="55"/>
      <c r="B218" s="47"/>
      <c r="C218" s="47"/>
      <c r="D218" s="48"/>
      <c r="E218" s="48"/>
      <c r="F218" s="49"/>
      <c r="G218" s="49"/>
      <c r="H218" s="48"/>
    </row>
    <row r="219" spans="1:8" s="42" customFormat="1">
      <c r="A219" s="55"/>
      <c r="B219" s="47"/>
      <c r="C219" s="47"/>
      <c r="D219" s="48"/>
      <c r="E219" s="48"/>
      <c r="F219" s="49"/>
      <c r="G219" s="49"/>
      <c r="H219" s="48"/>
    </row>
    <row r="220" spans="1:8" s="42" customFormat="1">
      <c r="A220" s="55"/>
      <c r="B220" s="47"/>
      <c r="C220" s="47"/>
      <c r="D220" s="48"/>
      <c r="E220" s="48"/>
      <c r="F220" s="49"/>
      <c r="G220" s="49"/>
      <c r="H220" s="48"/>
    </row>
    <row r="221" spans="1:8" s="42" customFormat="1">
      <c r="A221" s="55"/>
      <c r="B221" s="47"/>
      <c r="C221" s="47"/>
      <c r="D221" s="48"/>
      <c r="E221" s="48"/>
      <c r="F221" s="49"/>
      <c r="G221" s="49"/>
      <c r="H221" s="48"/>
    </row>
    <row r="222" spans="1:8" s="42" customFormat="1">
      <c r="A222" s="55"/>
      <c r="B222" s="47"/>
      <c r="C222" s="47"/>
      <c r="D222" s="48"/>
      <c r="E222" s="48"/>
      <c r="F222" s="49"/>
      <c r="G222" s="49"/>
      <c r="H222" s="48"/>
    </row>
    <row r="223" spans="1:8" s="42" customFormat="1">
      <c r="A223" s="55"/>
      <c r="B223" s="47"/>
      <c r="C223" s="47"/>
      <c r="D223" s="48"/>
      <c r="E223" s="48"/>
      <c r="F223" s="49"/>
      <c r="G223" s="49"/>
      <c r="H223" s="48"/>
    </row>
    <row r="224" spans="1:8" s="42" customFormat="1">
      <c r="A224" s="55"/>
      <c r="B224" s="47"/>
      <c r="C224" s="47"/>
      <c r="D224" s="48"/>
      <c r="E224" s="48"/>
      <c r="F224" s="49"/>
      <c r="G224" s="49"/>
      <c r="H224" s="48"/>
    </row>
    <row r="225" spans="1:8" s="42" customFormat="1">
      <c r="A225" s="55"/>
      <c r="B225" s="47"/>
      <c r="C225" s="47"/>
      <c r="D225" s="48"/>
      <c r="E225" s="48"/>
      <c r="F225" s="49"/>
      <c r="G225" s="49"/>
      <c r="H225" s="48"/>
    </row>
    <row r="226" spans="1:8" s="42" customFormat="1">
      <c r="A226" s="55"/>
      <c r="B226" s="47"/>
      <c r="C226" s="47"/>
      <c r="D226" s="48"/>
      <c r="E226" s="48"/>
      <c r="F226" s="49"/>
      <c r="G226" s="49"/>
      <c r="H226" s="48"/>
    </row>
    <row r="227" spans="1:8" s="42" customFormat="1">
      <c r="A227" s="55"/>
      <c r="B227" s="47"/>
      <c r="C227" s="47"/>
      <c r="D227" s="48"/>
      <c r="E227" s="48"/>
      <c r="F227" s="49"/>
      <c r="G227" s="49"/>
      <c r="H227" s="48"/>
    </row>
    <row r="228" spans="1:8" s="42" customFormat="1">
      <c r="A228" s="55"/>
      <c r="B228" s="47"/>
      <c r="C228" s="47"/>
      <c r="D228" s="48"/>
      <c r="E228" s="48"/>
      <c r="F228" s="49"/>
      <c r="G228" s="49"/>
      <c r="H228" s="48"/>
    </row>
    <row r="229" spans="1:8" s="42" customFormat="1">
      <c r="A229" s="55"/>
      <c r="B229" s="47"/>
      <c r="C229" s="47"/>
      <c r="D229" s="48"/>
      <c r="E229" s="48"/>
      <c r="F229" s="49"/>
      <c r="G229" s="49"/>
      <c r="H229" s="48"/>
    </row>
    <row r="230" spans="1:8" s="42" customFormat="1">
      <c r="A230" s="55"/>
      <c r="B230" s="47"/>
      <c r="C230" s="47"/>
      <c r="D230" s="48"/>
      <c r="E230" s="48"/>
      <c r="F230" s="49"/>
      <c r="G230" s="49"/>
      <c r="H230" s="48"/>
    </row>
    <row r="231" spans="1:8" s="42" customFormat="1">
      <c r="A231" s="55"/>
      <c r="B231" s="47"/>
      <c r="C231" s="47"/>
      <c r="D231" s="48"/>
      <c r="E231" s="48"/>
      <c r="F231" s="49"/>
      <c r="G231" s="49"/>
      <c r="H231" s="48"/>
    </row>
    <row r="232" spans="1:8" s="42" customFormat="1">
      <c r="A232" s="55"/>
      <c r="B232" s="47"/>
      <c r="C232" s="47"/>
      <c r="D232" s="48"/>
      <c r="E232" s="48"/>
      <c r="F232" s="49"/>
      <c r="G232" s="49"/>
      <c r="H232" s="48"/>
    </row>
    <row r="233" spans="1:8" s="42" customFormat="1">
      <c r="A233" s="55"/>
      <c r="B233" s="47"/>
      <c r="C233" s="47"/>
      <c r="D233" s="48"/>
      <c r="E233" s="48"/>
      <c r="F233" s="49"/>
      <c r="G233" s="49"/>
      <c r="H233" s="48"/>
    </row>
    <row r="234" spans="1:8" s="42" customFormat="1">
      <c r="A234" s="55"/>
      <c r="B234" s="47"/>
      <c r="C234" s="47"/>
      <c r="D234" s="48"/>
      <c r="E234" s="48"/>
      <c r="F234" s="49"/>
      <c r="G234" s="49"/>
      <c r="H234" s="48"/>
    </row>
    <row r="235" spans="1:8" s="42" customFormat="1">
      <c r="A235" s="55"/>
      <c r="B235" s="47"/>
      <c r="C235" s="47"/>
      <c r="D235" s="48"/>
      <c r="E235" s="48"/>
      <c r="F235" s="49"/>
      <c r="G235" s="49"/>
      <c r="H235" s="48"/>
    </row>
    <row r="236" spans="1:8" s="42" customFormat="1">
      <c r="A236" s="55"/>
      <c r="B236" s="47"/>
      <c r="C236" s="47"/>
      <c r="D236" s="48"/>
      <c r="E236" s="48"/>
      <c r="F236" s="49"/>
      <c r="G236" s="49"/>
      <c r="H236" s="48"/>
    </row>
    <row r="237" spans="1:8" s="42" customFormat="1">
      <c r="A237" s="55"/>
      <c r="B237" s="47"/>
      <c r="C237" s="47"/>
      <c r="D237" s="48"/>
      <c r="E237" s="48"/>
      <c r="F237" s="49"/>
      <c r="G237" s="49"/>
      <c r="H237" s="48"/>
    </row>
    <row r="238" spans="1:8" s="42" customFormat="1">
      <c r="A238" s="55"/>
      <c r="B238" s="47"/>
      <c r="C238" s="47"/>
      <c r="D238" s="48"/>
      <c r="E238" s="48"/>
      <c r="F238" s="49"/>
      <c r="G238" s="49"/>
      <c r="H238" s="48"/>
    </row>
    <row r="239" spans="1:8" s="42" customFormat="1">
      <c r="A239" s="55"/>
      <c r="B239" s="47"/>
      <c r="C239" s="47"/>
      <c r="D239" s="48"/>
      <c r="E239" s="48"/>
      <c r="F239" s="49"/>
      <c r="G239" s="49"/>
      <c r="H239" s="48"/>
    </row>
    <row r="240" spans="1:8" s="42" customFormat="1">
      <c r="A240" s="55"/>
      <c r="B240" s="47"/>
      <c r="C240" s="47"/>
      <c r="D240" s="48"/>
      <c r="E240" s="48"/>
      <c r="F240" s="49"/>
      <c r="G240" s="49"/>
      <c r="H240" s="48"/>
    </row>
    <row r="241" spans="1:8" s="42" customFormat="1">
      <c r="A241" s="55"/>
      <c r="B241" s="47"/>
      <c r="C241" s="47"/>
      <c r="D241" s="48"/>
      <c r="E241" s="48"/>
      <c r="F241" s="49"/>
      <c r="G241" s="49"/>
      <c r="H241" s="48"/>
    </row>
    <row r="242" spans="1:8" s="42" customFormat="1">
      <c r="A242" s="55"/>
      <c r="B242" s="47"/>
      <c r="C242" s="47"/>
      <c r="D242" s="48"/>
      <c r="E242" s="48"/>
      <c r="F242" s="49"/>
      <c r="G242" s="49"/>
      <c r="H242" s="48"/>
    </row>
    <row r="243" spans="1:8" s="42" customFormat="1">
      <c r="A243" s="55"/>
      <c r="B243" s="47"/>
      <c r="C243" s="47"/>
      <c r="D243" s="48"/>
      <c r="E243" s="48"/>
      <c r="F243" s="49"/>
      <c r="G243" s="49"/>
      <c r="H243" s="48"/>
    </row>
    <row r="244" spans="1:8" s="42" customFormat="1">
      <c r="A244" s="55"/>
      <c r="B244" s="47"/>
      <c r="C244" s="47"/>
      <c r="D244" s="48"/>
      <c r="E244" s="48"/>
      <c r="F244" s="49"/>
      <c r="G244" s="49"/>
      <c r="H244" s="48"/>
    </row>
    <row r="245" spans="1:8" s="42" customFormat="1">
      <c r="A245" s="55"/>
      <c r="B245" s="47"/>
      <c r="C245" s="47"/>
      <c r="D245" s="48"/>
      <c r="E245" s="48"/>
      <c r="F245" s="49"/>
      <c r="G245" s="49"/>
      <c r="H245" s="48"/>
    </row>
    <row r="246" spans="1:8" s="42" customFormat="1">
      <c r="A246" s="55"/>
      <c r="B246" s="47"/>
      <c r="C246" s="47"/>
      <c r="D246" s="48"/>
      <c r="E246" s="48"/>
      <c r="F246" s="49"/>
      <c r="G246" s="49"/>
      <c r="H246" s="48"/>
    </row>
    <row r="247" spans="1:8" s="42" customFormat="1">
      <c r="A247" s="55"/>
      <c r="B247" s="47"/>
      <c r="C247" s="47"/>
      <c r="D247" s="48"/>
      <c r="E247" s="48"/>
      <c r="F247" s="49"/>
      <c r="G247" s="49"/>
      <c r="H247" s="48"/>
    </row>
    <row r="248" spans="1:8" s="42" customFormat="1">
      <c r="A248" s="55"/>
      <c r="B248" s="47"/>
      <c r="C248" s="47"/>
      <c r="D248" s="48"/>
      <c r="E248" s="48"/>
      <c r="F248" s="49"/>
      <c r="G248" s="49"/>
      <c r="H248" s="48"/>
    </row>
    <row r="249" spans="1:8" s="42" customFormat="1">
      <c r="A249" s="55"/>
      <c r="B249" s="47"/>
      <c r="C249" s="47"/>
      <c r="D249" s="48"/>
      <c r="E249" s="48"/>
      <c r="F249" s="49"/>
      <c r="G249" s="49"/>
      <c r="H249" s="48"/>
    </row>
    <row r="250" spans="1:8" s="42" customFormat="1">
      <c r="A250" s="55"/>
      <c r="B250" s="47"/>
      <c r="C250" s="47"/>
      <c r="D250" s="48"/>
      <c r="E250" s="48"/>
      <c r="F250" s="49"/>
      <c r="G250" s="49"/>
      <c r="H250" s="48"/>
    </row>
    <row r="251" spans="1:8" s="42" customFormat="1">
      <c r="A251" s="55"/>
      <c r="B251" s="47"/>
      <c r="C251" s="47"/>
      <c r="D251" s="48"/>
      <c r="E251" s="48"/>
      <c r="F251" s="49"/>
      <c r="G251" s="49"/>
      <c r="H251" s="48"/>
    </row>
    <row r="252" spans="1:8" s="42" customFormat="1">
      <c r="A252" s="55"/>
      <c r="B252" s="47"/>
      <c r="C252" s="47"/>
      <c r="D252" s="48"/>
      <c r="E252" s="48"/>
      <c r="F252" s="49"/>
      <c r="G252" s="49"/>
      <c r="H252" s="48"/>
    </row>
    <row r="253" spans="1:8" s="42" customFormat="1">
      <c r="A253" s="55"/>
      <c r="B253" s="47"/>
      <c r="C253" s="47"/>
      <c r="D253" s="48"/>
      <c r="E253" s="48"/>
      <c r="F253" s="49"/>
      <c r="G253" s="49"/>
      <c r="H253" s="48"/>
    </row>
    <row r="254" spans="1:8" s="42" customFormat="1">
      <c r="A254" s="55"/>
      <c r="B254" s="47"/>
      <c r="C254" s="47"/>
      <c r="D254" s="48"/>
      <c r="E254" s="48"/>
      <c r="F254" s="49"/>
      <c r="G254" s="49"/>
      <c r="H254" s="48"/>
    </row>
    <row r="255" spans="1:8" s="42" customFormat="1">
      <c r="A255" s="55"/>
      <c r="B255" s="47"/>
      <c r="C255" s="47"/>
      <c r="D255" s="48"/>
      <c r="E255" s="48"/>
      <c r="F255" s="49"/>
      <c r="G255" s="49"/>
      <c r="H255" s="48"/>
    </row>
    <row r="256" spans="1:8" s="42" customFormat="1">
      <c r="A256" s="55"/>
      <c r="B256" s="47"/>
      <c r="C256" s="47"/>
      <c r="D256" s="48"/>
      <c r="E256" s="48"/>
      <c r="F256" s="49"/>
      <c r="G256" s="49"/>
      <c r="H256" s="48"/>
    </row>
    <row r="257" spans="1:8" s="42" customFormat="1">
      <c r="A257" s="55"/>
      <c r="B257" s="47"/>
      <c r="C257" s="47"/>
      <c r="D257" s="48"/>
      <c r="E257" s="48"/>
      <c r="F257" s="49"/>
      <c r="G257" s="49"/>
      <c r="H257" s="48"/>
    </row>
    <row r="258" spans="1:8" s="42" customFormat="1">
      <c r="A258" s="55"/>
      <c r="B258" s="47"/>
      <c r="C258" s="47"/>
      <c r="D258" s="48"/>
      <c r="E258" s="48"/>
      <c r="F258" s="49"/>
      <c r="G258" s="49"/>
      <c r="H258" s="48"/>
    </row>
    <row r="259" spans="1:8" s="42" customFormat="1">
      <c r="A259" s="55"/>
      <c r="B259" s="47"/>
      <c r="C259" s="47"/>
      <c r="D259" s="48"/>
      <c r="E259" s="48"/>
      <c r="F259" s="49"/>
      <c r="G259" s="49"/>
      <c r="H259" s="48"/>
    </row>
    <row r="260" spans="1:8" s="42" customFormat="1">
      <c r="A260" s="55"/>
      <c r="B260" s="47"/>
      <c r="C260" s="47"/>
      <c r="D260" s="48"/>
      <c r="E260" s="48"/>
      <c r="F260" s="49"/>
      <c r="G260" s="49"/>
      <c r="H260" s="48"/>
    </row>
    <row r="261" spans="1:8" s="42" customFormat="1">
      <c r="A261" s="55"/>
      <c r="B261" s="47"/>
      <c r="C261" s="47"/>
      <c r="D261" s="48"/>
      <c r="E261" s="48"/>
      <c r="F261" s="49"/>
      <c r="G261" s="49"/>
      <c r="H261" s="48"/>
    </row>
    <row r="262" spans="1:8" s="42" customFormat="1">
      <c r="A262" s="55"/>
      <c r="B262" s="47"/>
      <c r="C262" s="47"/>
      <c r="D262" s="48"/>
      <c r="E262" s="48"/>
      <c r="F262" s="49"/>
      <c r="G262" s="49"/>
      <c r="H262" s="48"/>
    </row>
    <row r="263" spans="1:8" s="42" customFormat="1">
      <c r="A263" s="55"/>
      <c r="B263" s="47"/>
      <c r="C263" s="47"/>
      <c r="D263" s="48"/>
      <c r="E263" s="48"/>
      <c r="F263" s="49"/>
      <c r="G263" s="49"/>
      <c r="H263" s="48"/>
    </row>
    <row r="264" spans="1:8" s="42" customFormat="1">
      <c r="A264" s="55"/>
      <c r="B264" s="47"/>
      <c r="C264" s="47"/>
      <c r="D264" s="48"/>
      <c r="E264" s="48"/>
      <c r="F264" s="49"/>
      <c r="G264" s="49"/>
      <c r="H264" s="48"/>
    </row>
    <row r="265" spans="1:8" s="42" customFormat="1">
      <c r="A265" s="55"/>
      <c r="B265" s="47"/>
      <c r="C265" s="47"/>
      <c r="D265" s="48"/>
      <c r="E265" s="48"/>
      <c r="F265" s="49"/>
      <c r="G265" s="49"/>
      <c r="H265" s="48"/>
    </row>
    <row r="266" spans="1:8" s="42" customFormat="1">
      <c r="A266" s="55"/>
      <c r="B266" s="47"/>
      <c r="C266" s="47"/>
      <c r="D266" s="48"/>
      <c r="E266" s="48"/>
      <c r="F266" s="49"/>
      <c r="G266" s="49"/>
      <c r="H266" s="48"/>
    </row>
    <row r="267" spans="1:8" s="42" customFormat="1">
      <c r="A267" s="55"/>
      <c r="B267" s="47"/>
      <c r="C267" s="47"/>
      <c r="D267" s="48"/>
      <c r="E267" s="48"/>
      <c r="F267" s="49"/>
      <c r="G267" s="49"/>
      <c r="H267" s="48"/>
    </row>
    <row r="268" spans="1:8" s="42" customFormat="1">
      <c r="A268" s="55"/>
      <c r="B268" s="47"/>
      <c r="C268" s="47"/>
      <c r="D268" s="48"/>
      <c r="E268" s="48"/>
      <c r="F268" s="49"/>
      <c r="G268" s="49"/>
      <c r="H268" s="48"/>
    </row>
    <row r="269" spans="1:8" s="42" customFormat="1">
      <c r="A269" s="55"/>
      <c r="B269" s="47"/>
      <c r="C269" s="47"/>
      <c r="D269" s="48"/>
      <c r="E269" s="48"/>
      <c r="F269" s="49"/>
      <c r="G269" s="49"/>
      <c r="H269" s="48"/>
    </row>
    <row r="270" spans="1:8" s="42" customFormat="1">
      <c r="A270" s="55"/>
      <c r="B270" s="47"/>
      <c r="C270" s="47"/>
      <c r="D270" s="48"/>
      <c r="E270" s="48"/>
      <c r="F270" s="49"/>
      <c r="G270" s="49"/>
      <c r="H270" s="48"/>
    </row>
    <row r="271" spans="1:8" s="42" customFormat="1">
      <c r="A271" s="55"/>
      <c r="B271" s="47"/>
      <c r="C271" s="47"/>
      <c r="D271" s="48"/>
      <c r="E271" s="48"/>
      <c r="F271" s="49"/>
      <c r="G271" s="49"/>
      <c r="H271" s="48"/>
    </row>
    <row r="272" spans="1:8" s="42" customFormat="1">
      <c r="A272" s="55"/>
      <c r="B272" s="47"/>
      <c r="C272" s="47"/>
      <c r="D272" s="48"/>
      <c r="E272" s="48"/>
      <c r="F272" s="49"/>
      <c r="G272" s="49"/>
      <c r="H272" s="48"/>
    </row>
    <row r="273" spans="1:8" s="42" customFormat="1">
      <c r="A273" s="55"/>
      <c r="B273" s="47"/>
      <c r="C273" s="47"/>
      <c r="D273" s="48"/>
      <c r="E273" s="48"/>
      <c r="F273" s="49"/>
      <c r="G273" s="49"/>
      <c r="H273" s="48"/>
    </row>
    <row r="274" spans="1:8" s="42" customFormat="1">
      <c r="A274" s="55"/>
      <c r="B274" s="47"/>
      <c r="C274" s="47"/>
      <c r="D274" s="48"/>
      <c r="E274" s="48"/>
      <c r="F274" s="49"/>
      <c r="G274" s="49"/>
      <c r="H274" s="48"/>
    </row>
    <row r="275" spans="1:8" s="42" customFormat="1">
      <c r="A275" s="55"/>
      <c r="B275" s="47"/>
      <c r="C275" s="47"/>
      <c r="D275" s="48"/>
      <c r="E275" s="48"/>
      <c r="F275" s="49"/>
      <c r="G275" s="49"/>
      <c r="H275" s="48"/>
    </row>
    <row r="276" spans="1:8" s="42" customFormat="1">
      <c r="A276" s="55"/>
      <c r="B276" s="47"/>
      <c r="C276" s="47"/>
      <c r="D276" s="48"/>
      <c r="E276" s="48"/>
      <c r="F276" s="49"/>
      <c r="G276" s="49"/>
      <c r="H276" s="48"/>
    </row>
    <row r="277" spans="1:8" s="42" customFormat="1">
      <c r="A277" s="55"/>
      <c r="B277" s="47"/>
      <c r="C277" s="47"/>
      <c r="D277" s="48"/>
      <c r="E277" s="48"/>
      <c r="F277" s="49"/>
      <c r="G277" s="49"/>
      <c r="H277" s="48"/>
    </row>
    <row r="278" spans="1:8" s="42" customFormat="1">
      <c r="A278" s="55"/>
      <c r="B278" s="47"/>
      <c r="C278" s="47"/>
      <c r="D278" s="48"/>
      <c r="E278" s="48"/>
      <c r="F278" s="49"/>
      <c r="G278" s="49"/>
      <c r="H278" s="48"/>
    </row>
    <row r="279" spans="1:8" s="42" customFormat="1">
      <c r="A279" s="55"/>
      <c r="B279" s="47"/>
      <c r="C279" s="47"/>
      <c r="D279" s="48"/>
      <c r="E279" s="48"/>
      <c r="F279" s="49"/>
      <c r="G279" s="49"/>
      <c r="H279" s="48"/>
    </row>
    <row r="280" spans="1:8" s="42" customFormat="1">
      <c r="A280" s="55"/>
      <c r="B280" s="47"/>
      <c r="C280" s="47"/>
      <c r="D280" s="48"/>
      <c r="E280" s="48"/>
      <c r="F280" s="49"/>
      <c r="G280" s="49"/>
      <c r="H280" s="48"/>
    </row>
    <row r="281" spans="1:8" s="42" customFormat="1">
      <c r="A281" s="55"/>
      <c r="B281" s="47"/>
      <c r="C281" s="47"/>
      <c r="D281" s="48"/>
      <c r="E281" s="48"/>
      <c r="F281" s="49"/>
      <c r="G281" s="49"/>
      <c r="H281" s="48"/>
    </row>
    <row r="282" spans="1:8" s="42" customFormat="1">
      <c r="A282" s="55"/>
      <c r="B282" s="47"/>
      <c r="C282" s="47"/>
      <c r="D282" s="48"/>
      <c r="E282" s="48"/>
      <c r="F282" s="49"/>
      <c r="G282" s="49"/>
      <c r="H282" s="48"/>
    </row>
    <row r="283" spans="1:8" s="42" customFormat="1">
      <c r="A283" s="55"/>
      <c r="B283" s="47"/>
      <c r="C283" s="47"/>
      <c r="D283" s="48"/>
      <c r="E283" s="48"/>
      <c r="F283" s="49"/>
      <c r="G283" s="49"/>
      <c r="H283" s="48"/>
    </row>
    <row r="284" spans="1:8" s="42" customFormat="1">
      <c r="A284" s="55"/>
      <c r="B284" s="47"/>
      <c r="C284" s="47"/>
      <c r="D284" s="48"/>
      <c r="E284" s="48"/>
      <c r="F284" s="49"/>
      <c r="G284" s="49"/>
      <c r="H284" s="48"/>
    </row>
    <row r="285" spans="1:8" s="42" customFormat="1">
      <c r="A285" s="55"/>
      <c r="B285" s="47"/>
      <c r="C285" s="47"/>
      <c r="D285" s="48"/>
      <c r="E285" s="48"/>
      <c r="F285" s="49"/>
      <c r="G285" s="49"/>
      <c r="H285" s="48"/>
    </row>
    <row r="286" spans="1:8" s="42" customFormat="1">
      <c r="A286" s="55"/>
      <c r="B286" s="47"/>
      <c r="C286" s="47"/>
      <c r="D286" s="48"/>
      <c r="E286" s="48"/>
      <c r="F286" s="49"/>
      <c r="G286" s="49"/>
      <c r="H286" s="48"/>
    </row>
    <row r="287" spans="1:8" s="42" customFormat="1">
      <c r="A287" s="55"/>
      <c r="B287" s="47"/>
      <c r="C287" s="47"/>
      <c r="D287" s="48"/>
      <c r="E287" s="48"/>
      <c r="F287" s="49"/>
      <c r="G287" s="49"/>
      <c r="H287" s="48"/>
    </row>
    <row r="288" spans="1:8" s="42" customFormat="1">
      <c r="A288" s="55"/>
      <c r="B288" s="47"/>
      <c r="C288" s="47"/>
      <c r="D288" s="48"/>
      <c r="E288" s="48"/>
      <c r="F288" s="49"/>
      <c r="G288" s="49"/>
      <c r="H288" s="48"/>
    </row>
    <row r="289" spans="1:8" s="42" customFormat="1">
      <c r="A289" s="55"/>
      <c r="B289" s="47"/>
      <c r="C289" s="47"/>
      <c r="D289" s="48"/>
      <c r="E289" s="48"/>
      <c r="F289" s="49"/>
      <c r="G289" s="49"/>
      <c r="H289" s="48"/>
    </row>
    <row r="290" spans="1:8" s="42" customFormat="1">
      <c r="A290" s="55"/>
      <c r="B290" s="47"/>
      <c r="C290" s="47"/>
      <c r="D290" s="48"/>
      <c r="E290" s="48"/>
      <c r="F290" s="49"/>
      <c r="G290" s="49"/>
      <c r="H290" s="48"/>
    </row>
    <row r="291" spans="1:8" s="42" customFormat="1">
      <c r="A291" s="55"/>
      <c r="B291" s="47"/>
      <c r="C291" s="47"/>
      <c r="D291" s="48"/>
      <c r="E291" s="48"/>
      <c r="F291" s="49"/>
      <c r="G291" s="49"/>
      <c r="H291" s="48"/>
    </row>
    <row r="292" spans="1:8" s="42" customFormat="1">
      <c r="A292" s="55"/>
      <c r="B292" s="47"/>
      <c r="C292" s="47"/>
      <c r="D292" s="48"/>
      <c r="E292" s="48"/>
      <c r="F292" s="49"/>
      <c r="G292" s="49"/>
      <c r="H292" s="48"/>
    </row>
    <row r="293" spans="1:8" s="42" customFormat="1">
      <c r="A293" s="55"/>
      <c r="B293" s="47"/>
      <c r="C293" s="47"/>
      <c r="D293" s="48"/>
      <c r="E293" s="48"/>
      <c r="F293" s="49"/>
      <c r="G293" s="49"/>
      <c r="H293" s="48"/>
    </row>
    <row r="294" spans="1:8" s="42" customFormat="1">
      <c r="A294" s="55"/>
      <c r="B294" s="47"/>
      <c r="C294" s="47"/>
      <c r="D294" s="48"/>
      <c r="E294" s="48"/>
      <c r="F294" s="49"/>
      <c r="G294" s="49"/>
      <c r="H294" s="48"/>
    </row>
    <row r="295" spans="1:8" s="42" customFormat="1">
      <c r="A295" s="55"/>
      <c r="B295" s="47"/>
      <c r="C295" s="47"/>
      <c r="D295" s="48"/>
      <c r="E295" s="48"/>
      <c r="F295" s="49"/>
      <c r="G295" s="49"/>
      <c r="H295" s="48"/>
    </row>
    <row r="296" spans="1:8" s="42" customFormat="1">
      <c r="A296" s="55"/>
      <c r="B296" s="47"/>
      <c r="C296" s="47"/>
      <c r="D296" s="48"/>
      <c r="E296" s="48"/>
      <c r="F296" s="49"/>
      <c r="G296" s="49"/>
      <c r="H296" s="48"/>
    </row>
    <row r="297" spans="1:8" s="42" customFormat="1">
      <c r="A297" s="55"/>
      <c r="B297" s="47"/>
      <c r="C297" s="47"/>
      <c r="D297" s="48"/>
      <c r="E297" s="48"/>
      <c r="F297" s="49"/>
      <c r="G297" s="49"/>
      <c r="H297" s="48"/>
    </row>
    <row r="298" spans="1:8" s="42" customFormat="1">
      <c r="A298" s="55"/>
      <c r="B298" s="47"/>
      <c r="C298" s="47"/>
      <c r="D298" s="48"/>
      <c r="E298" s="48"/>
      <c r="F298" s="49"/>
      <c r="G298" s="49"/>
      <c r="H298" s="48"/>
    </row>
    <row r="299" spans="1:8" s="42" customFormat="1">
      <c r="A299" s="55"/>
      <c r="B299" s="47"/>
      <c r="C299" s="47"/>
      <c r="D299" s="48"/>
      <c r="E299" s="48"/>
      <c r="F299" s="49"/>
      <c r="G299" s="49"/>
      <c r="H299" s="48"/>
    </row>
    <row r="300" spans="1:8" s="42" customFormat="1">
      <c r="A300" s="55"/>
      <c r="B300" s="47"/>
      <c r="C300" s="47"/>
      <c r="D300" s="48"/>
      <c r="E300" s="48"/>
      <c r="F300" s="49"/>
      <c r="G300" s="49"/>
      <c r="H300" s="48"/>
    </row>
    <row r="301" spans="1:8" s="42" customFormat="1">
      <c r="A301" s="55"/>
      <c r="B301" s="47"/>
      <c r="C301" s="47"/>
      <c r="D301" s="48"/>
      <c r="E301" s="48"/>
      <c r="F301" s="49"/>
      <c r="G301" s="49"/>
      <c r="H301" s="48"/>
    </row>
    <row r="302" spans="1:8" s="42" customFormat="1">
      <c r="A302" s="55"/>
      <c r="B302" s="47"/>
      <c r="C302" s="47"/>
      <c r="D302" s="48"/>
      <c r="E302" s="48"/>
      <c r="F302" s="49"/>
      <c r="G302" s="49"/>
      <c r="H302" s="48"/>
    </row>
    <row r="303" spans="1:8" s="42" customFormat="1">
      <c r="A303" s="55"/>
      <c r="B303" s="47"/>
      <c r="C303" s="47"/>
      <c r="D303" s="48"/>
      <c r="E303" s="48"/>
      <c r="F303" s="49"/>
      <c r="G303" s="49"/>
      <c r="H303" s="48"/>
    </row>
    <row r="304" spans="1:8" s="42" customFormat="1">
      <c r="A304" s="55"/>
      <c r="B304" s="47"/>
      <c r="C304" s="47"/>
      <c r="D304" s="48"/>
      <c r="E304" s="48"/>
      <c r="F304" s="49"/>
      <c r="G304" s="49"/>
      <c r="H304" s="48"/>
    </row>
    <row r="305" spans="1:10" s="42" customFormat="1">
      <c r="A305" s="55"/>
      <c r="B305" s="47"/>
      <c r="C305" s="47"/>
      <c r="D305" s="48"/>
      <c r="E305" s="48"/>
      <c r="F305" s="49"/>
      <c r="G305" s="49"/>
      <c r="H305" s="48"/>
    </row>
    <row r="306" spans="1:10" s="42" customFormat="1">
      <c r="A306" s="55"/>
      <c r="B306" s="47"/>
      <c r="C306" s="47"/>
      <c r="D306" s="48"/>
      <c r="E306" s="48"/>
      <c r="F306" s="49"/>
      <c r="G306" s="49"/>
      <c r="H306" s="48"/>
    </row>
    <row r="307" spans="1:10" s="42" customFormat="1">
      <c r="A307" s="55"/>
      <c r="B307" s="47"/>
      <c r="C307" s="47"/>
      <c r="D307" s="48"/>
      <c r="E307" s="48"/>
      <c r="F307" s="49"/>
      <c r="G307" s="49"/>
      <c r="H307" s="48"/>
    </row>
    <row r="308" spans="1:10" s="42" customFormat="1">
      <c r="A308" s="55"/>
      <c r="B308" s="47"/>
      <c r="C308" s="47"/>
      <c r="D308" s="48"/>
      <c r="E308" s="48"/>
      <c r="F308" s="49"/>
      <c r="G308" s="49"/>
      <c r="H308" s="48"/>
    </row>
    <row r="309" spans="1:10" s="42" customFormat="1">
      <c r="A309" s="55"/>
      <c r="B309" s="47"/>
      <c r="C309" s="47"/>
      <c r="D309" s="48"/>
      <c r="E309" s="48"/>
      <c r="F309" s="49"/>
      <c r="G309" s="49"/>
      <c r="H309" s="48"/>
    </row>
    <row r="310" spans="1:10" s="42" customFormat="1">
      <c r="A310" s="55"/>
      <c r="B310" s="47"/>
      <c r="C310" s="47"/>
      <c r="D310" s="48"/>
      <c r="E310" s="48"/>
      <c r="F310" s="49"/>
      <c r="G310" s="49"/>
      <c r="H310" s="48"/>
    </row>
    <row r="311" spans="1:10" s="42" customFormat="1">
      <c r="A311" s="55"/>
      <c r="B311" s="47"/>
      <c r="C311" s="47"/>
      <c r="D311" s="48"/>
      <c r="E311" s="48"/>
      <c r="F311" s="49"/>
      <c r="G311" s="49"/>
      <c r="H311" s="48"/>
    </row>
    <row r="312" spans="1:10" s="42" customFormat="1">
      <c r="A312" s="55"/>
      <c r="B312" s="47"/>
      <c r="C312" s="47"/>
      <c r="D312" s="48"/>
      <c r="E312" s="48"/>
      <c r="F312" s="49"/>
      <c r="G312" s="49"/>
      <c r="H312" s="48"/>
    </row>
    <row r="313" spans="1:10" s="42" customFormat="1">
      <c r="A313" s="55"/>
      <c r="B313" s="47"/>
      <c r="C313" s="47"/>
      <c r="D313" s="48"/>
      <c r="E313" s="48"/>
      <c r="F313" s="49"/>
      <c r="G313" s="49"/>
      <c r="H313" s="48"/>
    </row>
    <row r="314" spans="1:10" s="42" customFormat="1">
      <c r="A314" s="55"/>
      <c r="B314" s="47"/>
      <c r="C314" s="47"/>
      <c r="D314" s="48"/>
      <c r="E314" s="48"/>
      <c r="F314" s="49"/>
      <c r="G314" s="49"/>
      <c r="H314" s="48"/>
    </row>
    <row r="315" spans="1:10" s="42" customFormat="1">
      <c r="A315" s="55"/>
      <c r="B315" s="47"/>
      <c r="C315" s="47"/>
      <c r="D315" s="48"/>
      <c r="E315" s="48"/>
      <c r="F315" s="49"/>
      <c r="G315" s="49"/>
      <c r="H315" s="48"/>
    </row>
    <row r="316" spans="1:10" s="42" customFormat="1">
      <c r="A316" s="55"/>
      <c r="B316" s="47"/>
      <c r="C316" s="47"/>
      <c r="D316" s="48"/>
      <c r="E316" s="48"/>
      <c r="F316" s="49"/>
      <c r="G316" s="49"/>
      <c r="H316" s="48"/>
    </row>
    <row r="317" spans="1:10" s="42" customFormat="1">
      <c r="A317" s="55"/>
      <c r="B317" s="47"/>
      <c r="C317" s="47"/>
      <c r="D317" s="48"/>
      <c r="E317" s="48"/>
      <c r="F317" s="49"/>
      <c r="G317" s="49"/>
      <c r="H317" s="48"/>
    </row>
    <row r="318" spans="1:10" s="42" customFormat="1">
      <c r="A318" s="55"/>
      <c r="B318" s="47"/>
      <c r="C318" s="47"/>
      <c r="D318" s="48"/>
      <c r="E318" s="48"/>
      <c r="F318" s="49"/>
      <c r="G318" s="49"/>
      <c r="H318" s="48"/>
    </row>
    <row r="319" spans="1:10" s="4" customFormat="1">
      <c r="A319" s="55"/>
      <c r="B319" s="2"/>
      <c r="C319" s="2"/>
      <c r="D319" s="19"/>
      <c r="E319" s="19"/>
      <c r="F319" s="3"/>
      <c r="G319" s="3"/>
      <c r="H319" s="19"/>
      <c r="J319" s="1"/>
    </row>
    <row r="320" spans="1:10" s="4" customFormat="1">
      <c r="A320" s="55"/>
      <c r="B320" s="2"/>
      <c r="C320" s="2"/>
      <c r="D320" s="19"/>
      <c r="E320" s="19"/>
      <c r="F320" s="3"/>
      <c r="G320" s="3"/>
      <c r="H320" s="19"/>
      <c r="J320" s="1"/>
    </row>
    <row r="321" spans="1:10" s="4" customFormat="1">
      <c r="A321" s="55"/>
      <c r="B321" s="2"/>
      <c r="C321" s="2"/>
      <c r="D321" s="19"/>
      <c r="E321" s="19"/>
      <c r="F321" s="3"/>
      <c r="G321" s="3"/>
      <c r="H321" s="19"/>
      <c r="J321" s="1"/>
    </row>
    <row r="322" spans="1:10" s="4" customFormat="1">
      <c r="A322" s="55"/>
      <c r="B322" s="2"/>
      <c r="C322" s="2"/>
      <c r="D322" s="19"/>
      <c r="E322" s="19"/>
      <c r="F322" s="3"/>
      <c r="G322" s="3"/>
      <c r="H322" s="19"/>
      <c r="J322" s="1"/>
    </row>
    <row r="323" spans="1:10" s="4" customFormat="1">
      <c r="A323" s="55"/>
      <c r="B323" s="2"/>
      <c r="C323" s="2"/>
      <c r="D323" s="19"/>
      <c r="E323" s="19"/>
      <c r="F323" s="3"/>
      <c r="G323" s="3"/>
      <c r="H323" s="19"/>
      <c r="J323" s="1"/>
    </row>
    <row r="324" spans="1:10" s="4" customFormat="1">
      <c r="A324" s="55"/>
      <c r="B324" s="2"/>
      <c r="C324" s="2"/>
      <c r="D324" s="19"/>
      <c r="E324" s="19"/>
      <c r="F324" s="3"/>
      <c r="G324" s="3"/>
      <c r="H324" s="19"/>
      <c r="J324" s="1"/>
    </row>
    <row r="325" spans="1:10" s="4" customFormat="1">
      <c r="A325" s="55"/>
      <c r="B325" s="2"/>
      <c r="C325" s="2"/>
      <c r="D325" s="19"/>
      <c r="E325" s="19"/>
      <c r="F325" s="3"/>
      <c r="G325" s="3"/>
      <c r="H325" s="19"/>
      <c r="J325" s="1"/>
    </row>
    <row r="326" spans="1:10" s="4" customFormat="1">
      <c r="A326" s="55"/>
      <c r="B326" s="2"/>
      <c r="C326" s="2"/>
      <c r="D326" s="19"/>
      <c r="E326" s="19"/>
      <c r="F326" s="3"/>
      <c r="G326" s="3"/>
      <c r="H326" s="19"/>
      <c r="J326" s="1"/>
    </row>
    <row r="327" spans="1:10" s="4" customFormat="1">
      <c r="A327" s="55"/>
      <c r="B327" s="2"/>
      <c r="C327" s="2"/>
      <c r="D327" s="19"/>
      <c r="E327" s="19"/>
      <c r="F327" s="3"/>
      <c r="G327" s="3"/>
      <c r="H327" s="19"/>
      <c r="J327" s="1"/>
    </row>
    <row r="328" spans="1:10" s="4" customFormat="1">
      <c r="A328" s="55"/>
      <c r="B328" s="2"/>
      <c r="C328" s="2"/>
      <c r="D328" s="19"/>
      <c r="E328" s="19"/>
      <c r="F328" s="3"/>
      <c r="G328" s="3"/>
      <c r="H328" s="19"/>
      <c r="J328" s="1"/>
    </row>
    <row r="329" spans="1:10" s="4" customFormat="1">
      <c r="A329" s="55"/>
      <c r="B329" s="2"/>
      <c r="C329" s="2"/>
      <c r="D329" s="19"/>
      <c r="E329" s="19"/>
      <c r="F329" s="3"/>
      <c r="G329" s="3"/>
      <c r="H329" s="19"/>
      <c r="J329" s="1"/>
    </row>
    <row r="330" spans="1:10" s="4" customFormat="1">
      <c r="A330" s="55"/>
      <c r="B330" s="2"/>
      <c r="C330" s="2"/>
      <c r="D330" s="19"/>
      <c r="E330" s="19"/>
      <c r="F330" s="3"/>
      <c r="G330" s="3"/>
      <c r="H330" s="19"/>
      <c r="J330" s="1"/>
    </row>
    <row r="331" spans="1:10" s="4" customFormat="1">
      <c r="A331" s="55"/>
      <c r="B331" s="2"/>
      <c r="C331" s="2"/>
      <c r="D331" s="19"/>
      <c r="E331" s="19"/>
      <c r="F331" s="3"/>
      <c r="G331" s="3"/>
      <c r="H331" s="19"/>
      <c r="J331" s="1"/>
    </row>
    <row r="332" spans="1:10" s="4" customFormat="1">
      <c r="A332" s="55"/>
      <c r="B332" s="2"/>
      <c r="C332" s="2"/>
      <c r="D332" s="19"/>
      <c r="E332" s="19"/>
      <c r="F332" s="3"/>
      <c r="G332" s="3"/>
      <c r="H332" s="19"/>
      <c r="J332" s="1"/>
    </row>
    <row r="333" spans="1:10" s="4" customFormat="1">
      <c r="A333" s="55"/>
      <c r="B333" s="2"/>
      <c r="C333" s="2"/>
      <c r="D333" s="19"/>
      <c r="E333" s="19"/>
      <c r="F333" s="3"/>
      <c r="G333" s="3"/>
      <c r="H333" s="19"/>
      <c r="J333" s="1"/>
    </row>
    <row r="334" spans="1:10" s="4" customFormat="1">
      <c r="A334" s="55"/>
      <c r="B334" s="2"/>
      <c r="C334" s="2"/>
      <c r="D334" s="19"/>
      <c r="E334" s="19"/>
      <c r="F334" s="3"/>
      <c r="G334" s="3"/>
      <c r="H334" s="19"/>
      <c r="J334" s="1"/>
    </row>
    <row r="335" spans="1:10" s="4" customFormat="1">
      <c r="A335" s="55"/>
      <c r="B335" s="2"/>
      <c r="C335" s="2"/>
      <c r="D335" s="19"/>
      <c r="E335" s="19"/>
      <c r="F335" s="3"/>
      <c r="G335" s="3"/>
      <c r="H335" s="19"/>
      <c r="J335" s="1"/>
    </row>
    <row r="336" spans="1:10" s="4" customFormat="1">
      <c r="A336" s="55"/>
      <c r="B336" s="2"/>
      <c r="C336" s="2"/>
      <c r="D336" s="19"/>
      <c r="E336" s="19"/>
      <c r="F336" s="3"/>
      <c r="G336" s="3"/>
      <c r="H336" s="19"/>
      <c r="J336" s="1"/>
    </row>
    <row r="337" spans="1:10" s="4" customFormat="1">
      <c r="A337" s="55"/>
      <c r="B337" s="2"/>
      <c r="C337" s="2"/>
      <c r="D337" s="19"/>
      <c r="E337" s="19"/>
      <c r="F337" s="3"/>
      <c r="G337" s="3"/>
      <c r="H337" s="19"/>
      <c r="J337" s="1"/>
    </row>
    <row r="338" spans="1:10" s="4" customFormat="1">
      <c r="A338" s="55"/>
      <c r="B338" s="2"/>
      <c r="C338" s="2"/>
      <c r="D338" s="19"/>
      <c r="E338" s="19"/>
      <c r="F338" s="3"/>
      <c r="G338" s="3"/>
      <c r="H338" s="19"/>
      <c r="J338" s="1"/>
    </row>
    <row r="339" spans="1:10" s="4" customFormat="1">
      <c r="A339" s="55"/>
      <c r="B339" s="2"/>
      <c r="C339" s="2"/>
      <c r="D339" s="19"/>
      <c r="E339" s="19"/>
      <c r="F339" s="3"/>
      <c r="G339" s="3"/>
      <c r="H339" s="19"/>
      <c r="J339" s="1"/>
    </row>
    <row r="340" spans="1:10" s="4" customFormat="1">
      <c r="A340" s="55"/>
      <c r="B340" s="2"/>
      <c r="C340" s="2"/>
      <c r="D340" s="19"/>
      <c r="E340" s="19"/>
      <c r="F340" s="3"/>
      <c r="G340" s="3"/>
      <c r="H340" s="19"/>
      <c r="J340" s="1"/>
    </row>
    <row r="341" spans="1:10" s="4" customFormat="1">
      <c r="A341" s="55"/>
      <c r="B341" s="2"/>
      <c r="C341" s="2"/>
      <c r="D341" s="19"/>
      <c r="E341" s="19"/>
      <c r="F341" s="3"/>
      <c r="G341" s="3"/>
      <c r="H341" s="19"/>
      <c r="J341" s="1"/>
    </row>
    <row r="342" spans="1:10" s="4" customFormat="1">
      <c r="A342" s="55"/>
      <c r="B342" s="2"/>
      <c r="C342" s="2"/>
      <c r="D342" s="19"/>
      <c r="E342" s="19"/>
      <c r="F342" s="3"/>
      <c r="G342" s="3"/>
      <c r="H342" s="19"/>
      <c r="J342" s="1"/>
    </row>
    <row r="343" spans="1:10" s="4" customFormat="1">
      <c r="A343" s="55"/>
      <c r="B343" s="2"/>
      <c r="C343" s="2"/>
      <c r="D343" s="19"/>
      <c r="E343" s="19"/>
      <c r="F343" s="3"/>
      <c r="G343" s="3"/>
      <c r="H343" s="19"/>
      <c r="J343" s="1"/>
    </row>
    <row r="344" spans="1:10" s="4" customFormat="1">
      <c r="A344" s="55"/>
      <c r="B344" s="2"/>
      <c r="C344" s="2"/>
      <c r="D344" s="19"/>
      <c r="E344" s="19"/>
      <c r="F344" s="3"/>
      <c r="G344" s="3"/>
      <c r="H344" s="19"/>
      <c r="J344" s="1"/>
    </row>
    <row r="345" spans="1:10" s="4" customFormat="1">
      <c r="A345" s="55"/>
      <c r="B345" s="2"/>
      <c r="C345" s="2"/>
      <c r="D345" s="19"/>
      <c r="E345" s="19"/>
      <c r="F345" s="3"/>
      <c r="G345" s="3"/>
      <c r="H345" s="19"/>
      <c r="J345" s="1"/>
    </row>
    <row r="346" spans="1:10" s="4" customFormat="1">
      <c r="A346" s="55"/>
      <c r="B346" s="2"/>
      <c r="C346" s="2"/>
      <c r="D346" s="19"/>
      <c r="E346" s="19"/>
      <c r="F346" s="3"/>
      <c r="G346" s="3"/>
      <c r="H346" s="19"/>
      <c r="J346" s="1"/>
    </row>
    <row r="347" spans="1:10" s="4" customFormat="1">
      <c r="A347" s="55"/>
      <c r="B347" s="2"/>
      <c r="C347" s="2"/>
      <c r="D347" s="19"/>
      <c r="E347" s="19"/>
      <c r="F347" s="3"/>
      <c r="G347" s="3"/>
      <c r="H347" s="19"/>
      <c r="J347" s="1"/>
    </row>
    <row r="348" spans="1:10" s="4" customFormat="1">
      <c r="A348" s="55"/>
      <c r="B348" s="2"/>
      <c r="C348" s="2"/>
      <c r="D348" s="19"/>
      <c r="E348" s="19"/>
      <c r="F348" s="3"/>
      <c r="G348" s="3"/>
      <c r="H348" s="19"/>
      <c r="J348" s="1"/>
    </row>
    <row r="349" spans="1:10" s="4" customFormat="1">
      <c r="A349" s="55"/>
      <c r="B349" s="2"/>
      <c r="C349" s="2"/>
      <c r="D349" s="19"/>
      <c r="E349" s="19"/>
      <c r="F349" s="3"/>
      <c r="G349" s="3"/>
      <c r="H349" s="19"/>
      <c r="J349" s="1"/>
    </row>
    <row r="350" spans="1:10" s="4" customFormat="1">
      <c r="A350" s="55"/>
      <c r="B350" s="2"/>
      <c r="C350" s="2"/>
      <c r="D350" s="19"/>
      <c r="E350" s="19"/>
      <c r="F350" s="3"/>
      <c r="G350" s="3"/>
      <c r="H350" s="19"/>
      <c r="J350" s="1"/>
    </row>
    <row r="351" spans="1:10" s="4" customFormat="1">
      <c r="A351" s="55"/>
      <c r="B351" s="2"/>
      <c r="C351" s="2"/>
      <c r="D351" s="19"/>
      <c r="E351" s="19"/>
      <c r="F351" s="3"/>
      <c r="G351" s="3"/>
      <c r="H351" s="19"/>
      <c r="J351" s="1"/>
    </row>
    <row r="352" spans="1:10" s="4" customFormat="1">
      <c r="A352" s="55"/>
      <c r="B352" s="2"/>
      <c r="C352" s="2"/>
      <c r="D352" s="19"/>
      <c r="E352" s="19"/>
      <c r="F352" s="3"/>
      <c r="G352" s="3"/>
      <c r="H352" s="19"/>
      <c r="J352" s="1"/>
    </row>
    <row r="353" spans="1:10" s="4" customFormat="1">
      <c r="A353" s="55"/>
      <c r="B353" s="2"/>
      <c r="C353" s="2"/>
      <c r="D353" s="19"/>
      <c r="E353" s="19"/>
      <c r="F353" s="3"/>
      <c r="G353" s="3"/>
      <c r="H353" s="19"/>
      <c r="J353" s="1"/>
    </row>
    <row r="354" spans="1:10" s="4" customFormat="1">
      <c r="A354" s="55"/>
      <c r="B354" s="2"/>
      <c r="C354" s="2"/>
      <c r="D354" s="19"/>
      <c r="E354" s="19"/>
      <c r="F354" s="3"/>
      <c r="G354" s="3"/>
      <c r="H354" s="19"/>
      <c r="J354" s="1"/>
    </row>
    <row r="355" spans="1:10" s="4" customFormat="1">
      <c r="A355" s="55"/>
      <c r="B355" s="2"/>
      <c r="C355" s="2"/>
      <c r="D355" s="19"/>
      <c r="E355" s="19"/>
      <c r="F355" s="3"/>
      <c r="G355" s="3"/>
      <c r="H355" s="19"/>
      <c r="J355" s="1"/>
    </row>
    <row r="356" spans="1:10" s="4" customFormat="1">
      <c r="A356" s="55"/>
      <c r="B356" s="2"/>
      <c r="C356" s="2"/>
      <c r="D356" s="19"/>
      <c r="E356" s="19"/>
      <c r="F356" s="3"/>
      <c r="G356" s="3"/>
      <c r="H356" s="19"/>
      <c r="J356" s="1"/>
    </row>
    <row r="357" spans="1:10" s="4" customFormat="1">
      <c r="A357" s="55"/>
      <c r="B357" s="2"/>
      <c r="C357" s="2"/>
      <c r="D357" s="19"/>
      <c r="E357" s="19"/>
      <c r="F357" s="3"/>
      <c r="G357" s="3"/>
      <c r="H357" s="19"/>
      <c r="J357" s="1"/>
    </row>
    <row r="358" spans="1:10" s="4" customFormat="1">
      <c r="A358" s="55"/>
      <c r="B358" s="2"/>
      <c r="C358" s="2"/>
      <c r="D358" s="19"/>
      <c r="E358" s="19"/>
      <c r="F358" s="3"/>
      <c r="G358" s="3"/>
      <c r="H358" s="19"/>
      <c r="J358" s="1"/>
    </row>
    <row r="359" spans="1:10" s="4" customFormat="1">
      <c r="A359" s="55"/>
      <c r="B359" s="2"/>
      <c r="C359" s="2"/>
      <c r="D359" s="19"/>
      <c r="E359" s="19"/>
      <c r="F359" s="3"/>
      <c r="G359" s="3"/>
      <c r="H359" s="19"/>
      <c r="J359" s="1"/>
    </row>
    <row r="360" spans="1:10" s="4" customFormat="1">
      <c r="A360" s="55"/>
      <c r="B360" s="2"/>
      <c r="C360" s="2"/>
      <c r="D360" s="19"/>
      <c r="E360" s="19"/>
      <c r="F360" s="3"/>
      <c r="G360" s="3"/>
      <c r="H360" s="19"/>
      <c r="J360" s="1"/>
    </row>
    <row r="361" spans="1:10" s="4" customFormat="1">
      <c r="A361" s="55"/>
      <c r="B361" s="2"/>
      <c r="C361" s="2"/>
      <c r="D361" s="19"/>
      <c r="E361" s="19"/>
      <c r="F361" s="3"/>
      <c r="G361" s="3"/>
      <c r="H361" s="19"/>
      <c r="J361" s="1"/>
    </row>
    <row r="362" spans="1:10" s="4" customFormat="1">
      <c r="A362" s="55"/>
      <c r="B362" s="2"/>
      <c r="C362" s="2"/>
      <c r="D362" s="19"/>
      <c r="E362" s="19"/>
      <c r="F362" s="3"/>
      <c r="G362" s="3"/>
      <c r="H362" s="19"/>
      <c r="J362" s="1"/>
    </row>
    <row r="363" spans="1:10" s="4" customFormat="1">
      <c r="A363" s="55"/>
      <c r="B363" s="2"/>
      <c r="C363" s="2"/>
      <c r="D363" s="19"/>
      <c r="E363" s="19"/>
      <c r="F363" s="3"/>
      <c r="G363" s="3"/>
      <c r="H363" s="19"/>
      <c r="J363" s="1"/>
    </row>
    <row r="364" spans="1:10" s="4" customFormat="1">
      <c r="A364" s="55"/>
      <c r="B364" s="2"/>
      <c r="C364" s="2"/>
      <c r="D364" s="19"/>
      <c r="E364" s="19"/>
      <c r="F364" s="3"/>
      <c r="G364" s="3"/>
      <c r="H364" s="19"/>
      <c r="J364" s="1"/>
    </row>
    <row r="365" spans="1:10" s="4" customFormat="1">
      <c r="A365" s="55"/>
      <c r="B365" s="2"/>
      <c r="C365" s="2"/>
      <c r="D365" s="19"/>
      <c r="E365" s="19"/>
      <c r="F365" s="3"/>
      <c r="G365" s="3"/>
      <c r="H365" s="19"/>
      <c r="J365" s="1"/>
    </row>
    <row r="366" spans="1:10" s="4" customFormat="1">
      <c r="A366" s="55"/>
      <c r="B366" s="2"/>
      <c r="C366" s="2"/>
      <c r="D366" s="19"/>
      <c r="E366" s="19"/>
      <c r="F366" s="3"/>
      <c r="G366" s="3"/>
      <c r="H366" s="19"/>
      <c r="J366" s="1"/>
    </row>
    <row r="367" spans="1:10" s="4" customFormat="1">
      <c r="A367" s="55"/>
      <c r="B367" s="2"/>
      <c r="C367" s="2"/>
      <c r="D367" s="19"/>
      <c r="E367" s="19"/>
      <c r="F367" s="3"/>
      <c r="G367" s="3"/>
      <c r="H367" s="19"/>
      <c r="J367" s="1"/>
    </row>
    <row r="368" spans="1:10" s="4" customFormat="1">
      <c r="A368" s="55"/>
      <c r="B368" s="2"/>
      <c r="C368" s="2"/>
      <c r="D368" s="19"/>
      <c r="E368" s="19"/>
      <c r="F368" s="3"/>
      <c r="G368" s="3"/>
      <c r="H368" s="19"/>
      <c r="J368" s="1"/>
    </row>
    <row r="369" spans="1:10" s="4" customFormat="1">
      <c r="A369" s="55"/>
      <c r="B369" s="2"/>
      <c r="C369" s="2"/>
      <c r="D369" s="19"/>
      <c r="E369" s="19"/>
      <c r="F369" s="3"/>
      <c r="G369" s="3"/>
      <c r="H369" s="19"/>
      <c r="J369" s="1"/>
    </row>
    <row r="370" spans="1:10" s="4" customFormat="1">
      <c r="A370" s="55"/>
      <c r="B370" s="2"/>
      <c r="C370" s="2"/>
      <c r="D370" s="19"/>
      <c r="E370" s="19"/>
      <c r="F370" s="3"/>
      <c r="G370" s="3"/>
      <c r="H370" s="19"/>
      <c r="J370" s="1"/>
    </row>
    <row r="371" spans="1:10" s="4" customFormat="1">
      <c r="A371" s="55"/>
      <c r="B371" s="2"/>
      <c r="C371" s="2"/>
      <c r="D371" s="19"/>
      <c r="E371" s="19"/>
      <c r="F371" s="3"/>
      <c r="G371" s="3"/>
      <c r="H371" s="19"/>
      <c r="J371" s="1"/>
    </row>
    <row r="372" spans="1:10" s="4" customFormat="1">
      <c r="A372" s="55"/>
      <c r="B372" s="2"/>
      <c r="C372" s="2"/>
      <c r="D372" s="19"/>
      <c r="E372" s="19"/>
      <c r="F372" s="3"/>
      <c r="G372" s="3"/>
      <c r="H372" s="19"/>
      <c r="J372" s="1"/>
    </row>
    <row r="373" spans="1:10" s="4" customFormat="1">
      <c r="A373" s="55"/>
      <c r="B373" s="2"/>
      <c r="C373" s="2"/>
      <c r="D373" s="19"/>
      <c r="E373" s="19"/>
      <c r="F373" s="3"/>
      <c r="G373" s="3"/>
      <c r="H373" s="19"/>
      <c r="J373" s="1"/>
    </row>
    <row r="374" spans="1:10" s="4" customFormat="1">
      <c r="A374" s="55"/>
      <c r="B374" s="2"/>
      <c r="C374" s="2"/>
      <c r="D374" s="19"/>
      <c r="E374" s="19"/>
      <c r="F374" s="3"/>
      <c r="G374" s="3"/>
      <c r="H374" s="19"/>
      <c r="J374" s="1"/>
    </row>
    <row r="375" spans="1:10" s="4" customFormat="1">
      <c r="A375" s="55"/>
      <c r="B375" s="2"/>
      <c r="C375" s="2"/>
      <c r="D375" s="19"/>
      <c r="E375" s="19"/>
      <c r="F375" s="3"/>
      <c r="G375" s="3"/>
      <c r="H375" s="19"/>
      <c r="J375" s="1"/>
    </row>
    <row r="376" spans="1:10" s="4" customFormat="1">
      <c r="A376" s="55"/>
      <c r="B376" s="2"/>
      <c r="C376" s="2"/>
      <c r="D376" s="19"/>
      <c r="E376" s="19"/>
      <c r="F376" s="3"/>
      <c r="G376" s="3"/>
      <c r="H376" s="19"/>
      <c r="J376" s="1"/>
    </row>
    <row r="377" spans="1:10" s="4" customFormat="1">
      <c r="A377" s="55"/>
      <c r="B377" s="2"/>
      <c r="C377" s="2"/>
      <c r="D377" s="19"/>
      <c r="E377" s="19"/>
      <c r="F377" s="3"/>
      <c r="G377" s="3"/>
      <c r="H377" s="19"/>
      <c r="J377" s="1"/>
    </row>
    <row r="378" spans="1:10" s="4" customFormat="1">
      <c r="A378" s="55"/>
      <c r="B378" s="2"/>
      <c r="C378" s="2"/>
      <c r="D378" s="19"/>
      <c r="E378" s="19"/>
      <c r="F378" s="3"/>
      <c r="G378" s="3"/>
      <c r="H378" s="19"/>
      <c r="J378" s="1"/>
    </row>
    <row r="379" spans="1:10" s="4" customFormat="1">
      <c r="A379" s="55"/>
      <c r="B379" s="2"/>
      <c r="C379" s="2"/>
      <c r="D379" s="19"/>
      <c r="E379" s="19"/>
      <c r="F379" s="3"/>
      <c r="G379" s="3"/>
      <c r="H379" s="19"/>
      <c r="J379" s="1"/>
    </row>
    <row r="380" spans="1:10" s="4" customFormat="1">
      <c r="A380" s="2"/>
      <c r="B380" s="2"/>
      <c r="C380" s="2"/>
      <c r="D380" s="19"/>
      <c r="E380" s="19"/>
      <c r="F380" s="3"/>
      <c r="G380" s="3"/>
      <c r="H380" s="19"/>
      <c r="J380" s="1"/>
    </row>
    <row r="381" spans="1:10" s="4" customFormat="1">
      <c r="A381" s="2"/>
      <c r="B381" s="2"/>
      <c r="C381" s="2"/>
      <c r="D381" s="19"/>
      <c r="E381" s="19"/>
      <c r="F381" s="3"/>
      <c r="G381" s="3"/>
      <c r="H381" s="19"/>
      <c r="J381" s="1"/>
    </row>
    <row r="382" spans="1:10" s="4" customFormat="1">
      <c r="A382" s="2"/>
      <c r="B382" s="2"/>
      <c r="C382" s="2"/>
      <c r="D382" s="19"/>
      <c r="E382" s="19"/>
      <c r="F382" s="3"/>
      <c r="G382" s="3"/>
      <c r="H382" s="19"/>
      <c r="J382" s="1"/>
    </row>
    <row r="383" spans="1:10" s="4" customFormat="1">
      <c r="A383" s="2"/>
      <c r="B383" s="2"/>
      <c r="C383" s="2"/>
      <c r="D383" s="19"/>
      <c r="E383" s="19"/>
      <c r="F383" s="3"/>
      <c r="G383" s="3"/>
      <c r="H383" s="19"/>
      <c r="J383" s="1"/>
    </row>
  </sheetData>
  <mergeCells count="1"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SCADENTAR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2019-05-10T05:50:58Z</dcterms:created>
  <dcterms:modified xsi:type="dcterms:W3CDTF">2019-05-10T05:58:39Z</dcterms:modified>
</cp:coreProperties>
</file>